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bbe49a5c940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lts" sheetId="1" r:id="R38145a16531f4c94"/>
    <x:sheet xmlns:r="http://schemas.openxmlformats.org/officeDocument/2006/relationships" name="Assumptions" sheetId="2" r:id="R0ab186d3ac0e45fa"/>
    <x:sheet xmlns:r="http://schemas.openxmlformats.org/officeDocument/2006/relationships" name="Energy" sheetId="3" r:id="R80eb4af4c2b044fa"/>
    <x:sheet xmlns:r="http://schemas.openxmlformats.org/officeDocument/2006/relationships" name="Agriculture" sheetId="4" r:id="R2de870c5953d46da"/>
    <x:sheet xmlns:r="http://schemas.openxmlformats.org/officeDocument/2006/relationships" name="Farm processing" sheetId="5" r:id="R2a64d31c180c44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#,##0.00"/>
    <x:numFmt numFmtId="202" formatCode="&quot;£&quot;#,##0"/>
  </x:numFmts>
  <x:fonts count="5">
    <x:font>
      <x:sz val="11"/>
      <x:name val="Carlito"/>
    </x:font>
    <x:font>
      <x:sz val="11"/>
      <x:color rgb="FF263D35"/>
      <x:name val="Arial"/>
    </x:font>
    <x:font>
      <x:b/>
      <x:sz val="15"/>
      <x:color rgb="FF263D35"/>
      <x:name val="Arial"/>
    </x:font>
    <x:font>
      <x:b/>
      <x:sz val="11"/>
      <x:color rgb="FFFFFFFF"/>
      <x:name val="Arial"/>
    </x:font>
    <x:font>
      <x:b/>
      <x:sz val="11"/>
      <x:color rgb="FF263D3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F35"/>
      </x:patternFill>
    </x:fill>
    <x:fill>
      <x:patternFill patternType="solid">
        <x:fgColor rgb="FFFFF1C2"/>
      </x:patternFill>
    </x:fill>
    <x:fill>
      <x:patternFill patternType="solid">
        <x:fgColor rgb="FFE7F1E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3" borderId="0" xfId="0" applyNumberFormat="1" applyFont="1" applyFill="1" applyBorder="1"/>
    <x:xf numFmtId="201" fontId="3" fillId="2" borderId="0" xfId="0" applyNumberFormat="1" applyFont="1" applyFill="1" applyBorder="1"/>
    <x:xf numFmtId="202" fontId="1" fillId="0" borderId="0" xfId="0" applyNumberFormat="1" applyFont="1" applyFill="1" applyBorder="1"/>
    <x:xf numFmtId="0" fontId="1" fillId="4" borderId="0" xfId="0" applyNumberFormat="1" applyFont="1" applyFill="1" applyBorder="1"/>
    <x:xf numFmtId="201" fontId="1" fillId="4" borderId="0" xfId="0" applyNumberFormat="1" applyFont="1" applyFill="1" applyBorder="1"/>
    <x:xf numFmtId="200" fontId="1" fillId="4" borderId="0" xfId="0" applyNumberFormat="1" applyFont="1" applyFill="1" applyBorder="1"/>
    <x:xf numFmtId="0" fontId="4" fillId="4" borderId="0" xfId="0" applyNumberFormat="1" applyFont="1" applyFill="1" applyBorder="1"/>
    <x:xf numFmtId="201" fontId="4" fillId="4" borderId="0" xfId="0" applyNumberFormat="1" applyFont="1" applyFill="1" applyBorder="1"/>
    <x:xf numFmtId="200" fontId="4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6963833aea459a" /><Relationship Type="http://schemas.openxmlformats.org/officeDocument/2006/relationships/theme" Target="/xl/theme/theme1.xml" Id="R0e849aec19384cbb" /><Relationship Type="http://schemas.openxmlformats.org/officeDocument/2006/relationships/sharedStrings" Target="/xl/sharedStrings.xml" Id="R53a3acd28e094321" /><Relationship Type="http://schemas.openxmlformats.org/officeDocument/2006/relationships/worksheet" Target="/xl/worksheets/sheet1.xml" Id="R38145a16531f4c94" /><Relationship Type="http://schemas.openxmlformats.org/officeDocument/2006/relationships/worksheet" Target="/xl/worksheets/sheet2.xml" Id="R0ab186d3ac0e45fa" /><Relationship Type="http://schemas.openxmlformats.org/officeDocument/2006/relationships/worksheet" Target="/xl/worksheets/sheet3.xml" Id="R80eb4af4c2b044fa" /><Relationship Type="http://schemas.openxmlformats.org/officeDocument/2006/relationships/worksheet" Target="/xl/worksheets/sheet4.xml" Id="R2de870c5953d46da" /><Relationship Type="http://schemas.openxmlformats.org/officeDocument/2006/relationships/worksheet" Target="/xl/worksheets/sheet5.xml" Id="R2a64d31c180c441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4" hidden="0" customWidth="1"/>
    <x:col min="2" max="2" width="19" hidden="0" customWidth="1"/>
    <x:col min="3" max="3" width="24" hidden="0" customWidth="1"/>
    <x:col min="4" max="4" width="44" hidden="0" customWidth="1"/>
    <x:col min="5" max="5" width="26" hidden="0" customWidth="1"/>
    <x:col min="6" max="6" width="30" hidden="0" customWidth="1"/>
  </x:cols>
  <x:sheetData>
    <x:row r="1" ht="25" customHeight="1">
      <x:c r="A1" s="1"/>
      <x:c r="B1" s="1"/>
      <x:c r="C1" s="1"/>
      <x:c r="D1" s="1"/>
      <x:c r="E1" s="1"/>
      <x:c r="F1" s="1"/>
    </x:row>
    <x:row r="2" ht="25" customHeight="1">
      <x:c r="A2" s="2" t="str">
        <x:v>The Digital Gardens of the North Tyne Valley</x:v>
      </x:c>
      <x:c r="B2" s="1"/>
      <x:c r="C2" s="1"/>
      <x:c r="D2" s="1"/>
      <x:c r="E2" s="1"/>
      <x:c r="F2" s="1"/>
    </x:row>
    <x:row r="3" ht="25" customHeight="1">
      <x:c r="A3" s="1"/>
      <x:c r="B3" s="1"/>
      <x:c r="C3" s="1"/>
      <x:c r="D3" s="1"/>
      <x:c r="E3" s="1"/>
      <x:c r="F3" s="1"/>
    </x:row>
    <x:row r="4" ht="28" customHeight="1">
      <x:c r="A4" s="4" t="str">
        <x:v>Version 8 operational carbon model</x:v>
      </x:c>
      <x:c r="B4" s="4" t="str">
        <x:v>Result</x:v>
      </x:c>
      <x:c r="C4" s="4" t="str">
        <x:v>Unit</x:v>
      </x:c>
      <x:c r="D4" s="1"/>
      <x:c r="E4" s="1"/>
      <x:c r="F4" s="1"/>
    </x:row>
    <x:row r="5" ht="25" customHeight="1">
      <x:c r="A5" s="1" t="str">
        <x:v>Distributed IT capacity</x:v>
      </x:c>
      <x:c r="B5" s="8" t="n">
        <x:f>'Energy'!B5</x:f>
        <x:v>24.5</x:v>
      </x:c>
      <x:c r="C5" s="1" t="str">
        <x:v>MW</x:v>
      </x:c>
      <x:c r="D5" s="1"/>
      <x:c r="E5" s="1"/>
      <x:c r="F5" s="1"/>
    </x:row>
    <x:row r="6" ht="25" customHeight="1">
      <x:c r="A6" s="1" t="str">
        <x:v>Useful recovered heat</x:v>
      </x:c>
      <x:c r="B6" s="8" t="n">
        <x:f>'Energy'!B10</x:f>
        <x:v>82.09214999999999</x:v>
      </x:c>
      <x:c r="C6" s="1" t="str">
        <x:v>GWh thermal/year</x:v>
      </x:c>
      <x:c r="D6" s="1"/>
      <x:c r="E6" s="1"/>
      <x:c r="F6" s="1"/>
    </x:row>
    <x:row r="7" ht="25" customHeight="1">
      <x:c r="A7" s="1" t="str">
        <x:v>Project electricity demand</x:v>
      </x:c>
      <x:c r="B7" s="8" t="n">
        <x:f>'Energy'!B12</x:f>
        <x:v>223.77354299999996</x:v>
      </x:c>
      <x:c r="C7" s="1" t="str">
        <x:v>GWh/year</x:v>
      </x:c>
      <x:c r="D7" s="1"/>
      <x:c r="E7" s="1"/>
      <x:c r="F7" s="1"/>
    </x:row>
    <x:row r="8" ht="25" customHeight="1">
      <x:c r="A8" s="1" t="str">
        <x:v>Comparator emissions</x:v>
      </x:c>
      <x:c r="B8" s="8" t="n">
        <x:f>'Energy'!B18</x:f>
        <x:v>53308.29212099999</x:v>
      </x:c>
      <x:c r="C8" s="1" t="str">
        <x:v>tCO2e/year</x:v>
      </x:c>
      <x:c r="D8" s="1"/>
      <x:c r="E8" s="1"/>
      <x:c r="F8" s="1"/>
    </x:row>
    <x:row r="9" ht="25" customHeight="1">
      <x:c r="A9" s="1" t="str">
        <x:v>Project operational emissions</x:v>
      </x:c>
      <x:c r="B9" s="8" t="n">
        <x:f>'Energy'!B19</x:f>
        <x:v>2930.538319127997</x:v>
      </x:c>
      <x:c r="C9" s="1" t="str">
        <x:v>tCO2e/year</x:v>
      </x:c>
      <x:c r="D9" s="1"/>
      <x:c r="E9" s="1"/>
      <x:c r="F9" s="1"/>
    </x:row>
    <x:row r="10" ht="25" customHeight="1">
      <x:c r="A10" s="16" t="str">
        <x:v>Avoided operational emissions</x:v>
      </x:c>
      <x:c r="B10" s="17" t="n">
        <x:f>'Energy'!B20</x:f>
        <x:v>50377.75380187199</x:v>
      </x:c>
      <x:c r="C10" s="16" t="str">
        <x:v>tCO2e/year</x:v>
      </x:c>
      <x:c r="D10" s="1"/>
      <x:c r="E10" s="1"/>
      <x:c r="F10" s="1"/>
    </x:row>
    <x:row r="11" ht="25" customHeight="1">
      <x:c r="A11" s="16" t="str">
        <x:v>Operational emissions reduction</x:v>
      </x:c>
      <x:c r="B11" s="18" t="n">
        <x:f>'Energy'!B21</x:f>
        <x:v>0.9450265952532072</x:v>
      </x:c>
      <x:c r="C11" s="16" t="str">
        <x:v>fraction</x:v>
      </x:c>
      <x:c r="D11" s="1"/>
      <x:c r="E11" s="1"/>
      <x:c r="F11" s="1"/>
    </x:row>
    <x:row r="12" ht="25" customHeight="1">
      <x:c r="A12" s="1" t="str">
        <x:v>Wind and solar generation</x:v>
      </x:c>
      <x:c r="B12" s="8" t="n">
        <x:f>'Energy'!B24</x:f>
        <x:v>303.53399999999993</x:v>
      </x:c>
      <x:c r="C12" s="1" t="str">
        <x:v>GWh/year</x:v>
      </x:c>
      <x:c r="D12" s="1"/>
      <x:c r="E12" s="1"/>
      <x:c r="F12" s="1"/>
    </x:row>
    <x:row r="13" ht="25" customHeight="1">
      <x:c r="A13" s="1" t="str">
        <x:v>Unmatched grid imports</x:v>
      </x:c>
      <x:c r="B13" s="8" t="n">
        <x:f>'Energy'!B15</x:f>
        <x:v>22.37735429999998</x:v>
      </x:c>
      <x:c r="C13" s="1" t="str">
        <x:v>GWh/year</x:v>
      </x:c>
      <x:c r="D13" s="1"/>
      <x:c r="E13" s="1"/>
      <x:c r="F13" s="1"/>
    </x:row>
    <x:row r="14" ht="25" customHeight="1">
      <x:c r="A14" s="1"/>
      <x:c r="B14" s="1"/>
      <x:c r="C14" s="1"/>
      <x:c r="D14" s="1"/>
      <x:c r="E14" s="1"/>
      <x:c r="F14" s="1"/>
    </x:row>
    <x:row r="15" ht="25" customHeight="1">
      <x:c r="A15" s="1"/>
      <x:c r="B15" s="1"/>
      <x:c r="C15" s="1"/>
      <x:c r="D15" s="1"/>
      <x:c r="E15" s="1"/>
      <x:c r="F15" s="1"/>
    </x:row>
    <x:row r="16" ht="34" customHeight="1">
      <x:c r="A16" s="7" t="str">
        <x:v>Interpretation</x:v>
      </x:c>
      <x:c r="B16" s="7"/>
      <x:c r="C16" s="7"/>
      <x:c r="D16" s="7"/>
      <x:c r="E16" s="1"/>
      <x:c r="F16" s="1"/>
    </x:row>
    <x:row r="17" ht="34" customHeight="1">
      <x:c r="A17" s="7" t="str">
        <x:v>Screening prediction for equal computing load and useful heating services.</x:v>
      </x:c>
      <x:c r="B17" s="7"/>
      <x:c r="C17" s="7"/>
      <x:c r="D17" s="7"/>
      <x:c r="E17" s="1"/>
      <x:c r="F17" s="1"/>
    </x:row>
    <x:row r="18" ht="34" customHeight="1">
      <x:c r="A18" s="7" t="str">
        <x:v>90% renewable hourly matching, 90% average IT load and 50% heat use are assumptions.</x:v>
      </x:c>
      <x:c r="B18" s="7"/>
      <x:c r="C18" s="7"/>
      <x:c r="D18" s="7"/>
      <x:c r="E18" s="1"/>
      <x:c r="F18" s="1"/>
    </x:row>
    <x:row r="19" ht="34" customHeight="1">
      <x:c r="A19" s="7" t="str">
        <x:v>Emissions reductions are operational; this is not a whole-community lifecycle result.</x:v>
      </x:c>
      <x:c r="B19" s="7"/>
      <x:c r="C19" s="7"/>
      <x:c r="D19" s="7"/>
      <x:c r="E19" s="1"/>
      <x:c r="F19" s="1"/>
    </x:row>
    <x:row r="20" ht="34" customHeight="1">
      <x:c r="A20" s="7" t="str">
        <x:v>Food, livestock, household transport and carbon removal are outside the headline boundary.</x:v>
      </x:c>
      <x:c r="B20" s="7"/>
      <x:c r="C20" s="7"/>
      <x:c r="D20" s="7"/>
      <x:c r="E20" s="1"/>
      <x:c r="F20" s="1"/>
    </x:row>
    <x:row r="21" ht="34" customHeight="1">
      <x:c r="A21" s="7" t="str">
        <x:v>Agriculture and farm processing sheets show separate editable England scenarios.</x:v>
      </x:c>
      <x:c r="B21" s="7"/>
      <x:c r="C21" s="7"/>
      <x:c r="D21" s="7"/>
      <x:c r="E21" s="1"/>
      <x:c r="F21" s="1"/>
    </x:row>
    <x:row r="22" ht="34" customHeight="1">
      <x:c r="A22" s="7" t="str">
        <x:v>All six site capacities use the reconciled 24.5 MW schedule.</x:v>
      </x:c>
      <x:c r="B22" s="7"/>
      <x:c r="C22" s="7"/>
      <x:c r="D22" s="7"/>
      <x:c r="E22" s="1"/>
      <x:c r="F22" s="1"/>
    </x:row>
    <x:row r="23" ht="34" customHeight="1">
      <x:c r="A23" s="7" t="str">
        <x:v>The old 35 MW schedule is superseded, not a second simultaneous design.</x:v>
      </x:c>
      <x:c r="B23" s="7"/>
      <x:c r="C23" s="7"/>
      <x:c r="D23" s="7"/>
      <x:c r="E23" s="1"/>
      <x:c r="F23" s="1"/>
    </x:row>
    <x:row r="24" ht="25" customHeight="1">
      <x:c r="A24" s="1"/>
      <x:c r="B24" s="1"/>
      <x:c r="C24" s="1"/>
      <x:c r="D24" s="1"/>
      <x:c r="E24" s="1"/>
      <x:c r="F24" s="1"/>
    </x:row>
    <x:row r="25" ht="25" customHeight="1">
      <x:c r="A25" s="1"/>
      <x:c r="B25" s="1"/>
      <x:c r="C25" s="1"/>
      <x:c r="D25" s="1"/>
      <x:c r="E25" s="1"/>
      <x:c r="F25" s="1"/>
    </x:row>
    <x:row r="26" ht="25" customHeight="1">
      <x:c r="A26" s="1"/>
      <x:c r="B26" s="1"/>
      <x:c r="C26" s="1"/>
      <x:c r="D26" s="1"/>
      <x:c r="E26" s="1"/>
      <x:c r="F26" s="1"/>
    </x:row>
    <x:row r="27" ht="25" customHeight="1">
      <x:c r="A27" s="1"/>
      <x:c r="B27" s="1"/>
      <x:c r="C27" s="1"/>
      <x:c r="D27" s="1"/>
      <x:c r="E27" s="1"/>
      <x:c r="F27" s="1"/>
    </x:row>
    <x:row r="28" ht="25" customHeight="1">
      <x:c r="A28" s="1"/>
      <x:c r="B28" s="1"/>
      <x:c r="C28" s="1"/>
      <x:c r="D28" s="1"/>
      <x:c r="E28" s="1"/>
      <x:c r="F28" s="1"/>
    </x:row>
    <x:row r="29" ht="25" customHeight="1">
      <x:c r="A29" s="1"/>
      <x:c r="B29" s="1"/>
      <x:c r="C29" s="1"/>
      <x:c r="D29" s="1"/>
      <x:c r="E29" s="1"/>
      <x:c r="F29" s="1"/>
    </x:row>
    <x:row r="30" ht="25" customHeight="1">
      <x:c r="A30" s="1"/>
      <x:c r="B30" s="1"/>
      <x:c r="C30" s="1"/>
      <x:c r="D30" s="1"/>
      <x:c r="E30" s="1"/>
      <x:c r="F30" s="1"/>
    </x:row>
    <x:row r="31" ht="25" customHeight="1">
      <x:c r="A31" s="1"/>
      <x:c r="B31" s="1"/>
      <x:c r="C31" s="1"/>
      <x:c r="D31" s="1"/>
      <x:c r="E31" s="1"/>
      <x:c r="F31" s="1"/>
    </x:row>
    <x:row r="32" ht="25" customHeight="1">
      <x:c r="A32" s="1"/>
      <x:c r="B32" s="1"/>
      <x:c r="C32" s="1"/>
      <x:c r="D32" s="1"/>
      <x:c r="E32" s="1"/>
      <x:c r="F32" s="1"/>
    </x:row>
    <x:row r="33" ht="25" customHeight="1">
      <x:c r="A33" s="1"/>
      <x:c r="B33" s="1"/>
      <x:c r="C33" s="1"/>
      <x:c r="D33" s="1"/>
      <x:c r="E33" s="1"/>
      <x:c r="F33" s="1"/>
    </x:row>
    <x:row r="34" ht="25" customHeight="1">
      <x:c r="A34" s="1"/>
      <x:c r="B34" s="1"/>
      <x:c r="C34" s="1"/>
      <x:c r="D34" s="1"/>
      <x:c r="E34" s="1"/>
      <x:c r="F34" s="1"/>
    </x:row>
    <x:row r="35" ht="25" customHeight="1">
      <x:c r="A35" s="1"/>
      <x:c r="B35" s="1"/>
      <x:c r="C35" s="1"/>
      <x:c r="D35" s="1"/>
      <x:c r="E35" s="1"/>
      <x:c r="F35" s="1"/>
    </x:row>
    <x:row r="36" ht="25" customHeight="1">
      <x:c r="A36" s="1"/>
      <x:c r="B36" s="1"/>
      <x:c r="C36" s="1"/>
      <x:c r="D36" s="1"/>
      <x:c r="E36" s="1"/>
      <x:c r="F36" s="1"/>
    </x:row>
    <x:row r="37" ht="25" customHeight="1">
      <x:c r="A37" s="1"/>
      <x:c r="B37" s="1"/>
      <x:c r="C37" s="1"/>
      <x:c r="D37" s="1"/>
      <x:c r="E37" s="1"/>
      <x:c r="F37" s="1"/>
    </x:row>
    <x:row r="38" ht="25" customHeight="1">
      <x:c r="A38" s="1"/>
      <x:c r="B38" s="1"/>
      <x:c r="C38" s="1"/>
      <x:c r="D38" s="1"/>
      <x:c r="E38" s="1"/>
      <x:c r="F38" s="1"/>
    </x:row>
    <x:row r="39" ht="25" customHeight="1">
      <x:c r="A39" s="1"/>
      <x:c r="B39" s="1"/>
      <x:c r="C39" s="1"/>
      <x:c r="D39" s="1"/>
      <x:c r="E39" s="1"/>
      <x:c r="F39" s="1"/>
    </x:row>
    <x:row r="40" ht="25" customHeight="1">
      <x:c r="A40" s="1"/>
      <x:c r="B40" s="1"/>
      <x:c r="C40" s="1"/>
      <x:c r="D40" s="1"/>
      <x:c r="E40" s="1"/>
      <x:c r="F40" s="1"/>
    </x:row>
    <x:row r="41" ht="25" customHeight="1">
      <x:c r="A41" s="1"/>
      <x:c r="B41" s="1"/>
      <x:c r="C41" s="1"/>
      <x:c r="D41" s="1"/>
      <x:c r="E41" s="1"/>
      <x:c r="F41" s="1"/>
    </x:row>
    <x:row r="42" ht="25" customHeight="1">
      <x:c r="A42" s="1"/>
      <x:c r="B42" s="1"/>
      <x:c r="C42" s="1"/>
      <x:c r="D42" s="1"/>
      <x:c r="E42" s="1"/>
      <x:c r="F42" s="1"/>
    </x:row>
    <x:row r="43" ht="25" customHeight="1">
      <x:c r="A43" s="1"/>
      <x:c r="B43" s="1"/>
      <x:c r="C43" s="1"/>
      <x:c r="D43" s="1"/>
      <x:c r="E43" s="1"/>
      <x:c r="F43" s="1"/>
    </x:row>
    <x:row r="44" ht="25" customHeight="1">
      <x:c r="A44" s="1"/>
      <x:c r="B44" s="1"/>
      <x:c r="C44" s="1"/>
      <x:c r="D44" s="1"/>
      <x:c r="E44" s="1"/>
      <x:c r="F44" s="1"/>
    </x:row>
    <x:row r="45" ht="25" customHeight="1">
      <x:c r="A45" s="1"/>
      <x:c r="B45" s="1"/>
      <x:c r="C45" s="1"/>
      <x:c r="D45" s="1"/>
      <x:c r="E45" s="1"/>
      <x:c r="F45" s="1"/>
    </x:row>
    <x:row r="46" ht="25" customHeight="1">
      <x:c r="A46" s="1"/>
      <x:c r="B46" s="1"/>
      <x:c r="C46" s="1"/>
      <x:c r="D46" s="1"/>
      <x:c r="E46" s="1"/>
      <x:c r="F46" s="1"/>
    </x:row>
    <x:row r="47" ht="25" customHeight="1">
      <x:c r="A47" s="1"/>
      <x:c r="B47" s="1"/>
      <x:c r="C47" s="1"/>
      <x:c r="D47" s="1"/>
      <x:c r="E47" s="1"/>
      <x:c r="F47" s="1"/>
    </x:row>
    <x:row r="48" ht="25" customHeight="1">
      <x:c r="A48" s="1"/>
      <x:c r="B48" s="1"/>
      <x:c r="C48" s="1"/>
      <x:c r="D48" s="1"/>
      <x:c r="E48" s="1"/>
      <x:c r="F48" s="1"/>
    </x:row>
    <x:row r="49" ht="25" customHeight="1">
      <x:c r="A49" s="1"/>
      <x:c r="B49" s="1"/>
      <x:c r="C49" s="1"/>
      <x:c r="D49" s="1"/>
      <x:c r="E49" s="1"/>
      <x:c r="F49" s="1"/>
    </x:row>
    <x:row r="50" ht="25" customHeight="1">
      <x:c r="A50" s="1"/>
      <x:c r="B50" s="1"/>
      <x:c r="C50" s="1"/>
      <x:c r="D50" s="1"/>
      <x:c r="E50" s="1"/>
      <x:c r="F50" s="1"/>
    </x:row>
    <x:row r="51" ht="25" customHeight="1">
      <x:c r="A51" s="1"/>
      <x:c r="B51" s="1"/>
      <x:c r="C51" s="1"/>
      <x:c r="D51" s="1"/>
      <x:c r="E51" s="1"/>
      <x:c r="F51" s="1"/>
    </x:row>
    <x:row r="52" ht="25" customHeight="1">
      <x:c r="A52" s="1"/>
      <x:c r="B52" s="1"/>
      <x:c r="C52" s="1"/>
      <x:c r="D52" s="1"/>
      <x:c r="E52" s="1"/>
      <x:c r="F52" s="1"/>
    </x:row>
    <x:row r="53" ht="25" customHeight="1">
      <x:c r="A53" s="1"/>
      <x:c r="B53" s="1"/>
      <x:c r="C53" s="1"/>
      <x:c r="D53" s="1"/>
      <x:c r="E53" s="1"/>
      <x:c r="F53" s="1"/>
    </x:row>
    <x:row r="54" ht="25" customHeight="1">
      <x:c r="A54" s="1"/>
      <x:c r="B54" s="1"/>
      <x:c r="C54" s="1"/>
      <x:c r="D54" s="1"/>
      <x:c r="E54" s="1"/>
      <x:c r="F54" s="1"/>
    </x:row>
    <x:row r="55" ht="25" customHeight="1">
      <x:c r="A55" s="1"/>
      <x:c r="B55" s="1"/>
      <x:c r="C55" s="1"/>
      <x:c r="D55" s="1"/>
      <x:c r="E55" s="1"/>
      <x:c r="F55" s="1"/>
    </x:row>
    <x:row r="56" ht="25" customHeight="1">
      <x:c r="A56" s="1"/>
      <x:c r="B56" s="1"/>
      <x:c r="C56" s="1"/>
      <x:c r="D56" s="1"/>
      <x:c r="E56" s="1"/>
      <x:c r="F56" s="1"/>
    </x:row>
    <x:row r="57" ht="25" customHeight="1">
      <x:c r="A57" s="1"/>
      <x:c r="B57" s="1"/>
      <x:c r="C57" s="1"/>
      <x:c r="D57" s="1"/>
      <x:c r="E57" s="1"/>
      <x:c r="F57" s="1"/>
    </x:row>
    <x:row r="58" ht="25" customHeight="1">
      <x:c r="A58" s="1"/>
      <x:c r="B58" s="1"/>
      <x:c r="C58" s="1"/>
      <x:c r="D58" s="1"/>
      <x:c r="E58" s="1"/>
      <x:c r="F58" s="1"/>
    </x:row>
    <x:row r="59" ht="25" customHeight="1">
      <x:c r="A59" s="1"/>
      <x:c r="B59" s="1"/>
      <x:c r="C59" s="1"/>
      <x:c r="D59" s="1"/>
      <x:c r="E59" s="1"/>
      <x:c r="F59" s="1"/>
    </x:row>
    <x:row r="60" ht="25" customHeight="1">
      <x:c r="A60" s="1"/>
      <x:c r="B60" s="1"/>
      <x:c r="C60" s="1"/>
      <x:c r="D60" s="1"/>
      <x:c r="E60" s="1"/>
      <x:c r="F60" s="1"/>
    </x:row>
    <x:row r="61" ht="25" customHeight="1">
      <x:c r="A61" s="1"/>
      <x:c r="B61" s="1"/>
      <x:c r="C61" s="1"/>
      <x:c r="D61" s="1"/>
      <x:c r="E61" s="1"/>
      <x:c r="F61" s="1"/>
    </x:row>
    <x:row r="62" ht="25" customHeight="1">
      <x:c r="A62" s="1"/>
      <x:c r="B62" s="1"/>
      <x:c r="C62" s="1"/>
      <x:c r="D62" s="1"/>
      <x:c r="E62" s="1"/>
      <x:c r="F62" s="1"/>
    </x:row>
    <x:row r="63" ht="25" customHeight="1">
      <x:c r="A63" s="1"/>
      <x:c r="B63" s="1"/>
      <x:c r="C63" s="1"/>
      <x:c r="D63" s="1"/>
      <x:c r="E63" s="1"/>
      <x:c r="F63" s="1"/>
    </x:row>
    <x:row r="64" ht="25" customHeight="1">
      <x:c r="A64" s="1"/>
      <x:c r="B64" s="1"/>
      <x:c r="C64" s="1"/>
      <x:c r="D64" s="1"/>
      <x:c r="E64" s="1"/>
      <x:c r="F64" s="1"/>
    </x:row>
    <x:row r="65" ht="25" customHeight="1">
      <x:c r="A65" s="1"/>
      <x:c r="B65" s="1"/>
      <x:c r="C65" s="1"/>
      <x:c r="D65" s="1"/>
      <x:c r="E65" s="1"/>
      <x:c r="F65" s="1"/>
    </x:row>
  </x:sheetData>
  <x:mergeCells>
    <x:mergeCell ref="A16:D16"/>
    <x:mergeCell ref="A17:D17"/>
    <x:mergeCell ref="A18:D18"/>
    <x:mergeCell ref="A19:D19"/>
    <x:mergeCell ref="A20:D20"/>
    <x:mergeCell ref="A21:D21"/>
    <x:mergeCell ref="A22:D22"/>
    <x:mergeCell ref="A23:D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4" hidden="0" customWidth="1"/>
    <x:col min="2" max="2" width="19" hidden="0" customWidth="1"/>
    <x:col min="3" max="3" width="24" hidden="0" customWidth="1"/>
    <x:col min="4" max="4" width="44" hidden="0" customWidth="1"/>
    <x:col min="5" max="5" width="26" hidden="0" customWidth="1"/>
    <x:col min="6" max="6" width="30" hidden="0" customWidth="1"/>
  </x:cols>
  <x:sheetData>
    <x:row r="1" ht="25" customHeight="1">
      <x:c r="A1" s="1"/>
      <x:c r="B1" s="1"/>
      <x:c r="C1" s="1"/>
      <x:c r="D1" s="1"/>
      <x:c r="E1" s="1"/>
      <x:c r="F1" s="1"/>
    </x:row>
    <x:row r="2" ht="25" customHeight="1">
      <x:c r="A2" s="2" t="str">
        <x:v>North Tyne physical model: editable assumptions</x:v>
      </x:c>
      <x:c r="B2" s="1"/>
      <x:c r="C2" s="1"/>
      <x:c r="D2" s="1"/>
      <x:c r="E2" s="1"/>
      <x:c r="F2" s="1"/>
    </x:row>
    <x:row r="3" ht="25" customHeight="1">
      <x:c r="A3" s="1"/>
      <x:c r="B3" s="1"/>
      <x:c r="C3" s="1"/>
      <x:c r="D3" s="1"/>
      <x:c r="E3" s="1"/>
      <x:c r="F3" s="1"/>
    </x:row>
    <x:row r="4" ht="28" customHeight="1">
      <x:c r="A4" s="4" t="str">
        <x:v>Driver</x:v>
      </x:c>
      <x:c r="B4" s="4" t="str">
        <x:v>Value</x:v>
      </x:c>
      <x:c r="C4" s="4" t="str">
        <x:v>Unit</x:v>
      </x:c>
      <x:c r="D4" s="4" t="str">
        <x:v>Basis</x:v>
      </x:c>
      <x:c r="E4" s="1"/>
      <x:c r="F4" s="1"/>
    </x:row>
    <x:row r="5" ht="25" customHeight="1">
      <x:c r="A5" s="1" t="str">
        <x:v>Annual operating hours</x:v>
      </x:c>
      <x:c r="B5" s="5" t="n">
        <x:v>8760</x:v>
      </x:c>
      <x:c r="C5" s="1" t="str">
        <x:v>hours/year</x:v>
      </x:c>
      <x:c r="D5" s="1" t="str">
        <x:v>Calendar year</x:v>
      </x:c>
      <x:c r="E5" s="1"/>
      <x:c r="F5" s="1"/>
    </x:row>
    <x:row r="6" ht="25" customHeight="1">
      <x:c r="A6" s="1" t="str">
        <x:v>Average IT load fraction</x:v>
      </x:c>
      <x:c r="B6" s="6" t="n">
        <x:v>0.9</x:v>
      </x:c>
      <x:c r="C6" s="1" t="str">
        <x:v>fraction</x:v>
      </x:c>
      <x:c r="D6" s="1" t="str">
        <x:v>Screening assumption</x:v>
      </x:c>
      <x:c r="E6" s="1"/>
      <x:c r="F6" s="1"/>
    </x:row>
    <x:row r="7" ht="25" customHeight="1">
      <x:c r="A7" s="1" t="str">
        <x:v>Conventional facility PUE</x:v>
      </x:c>
      <x:c r="B7" s="5" t="n">
        <x:v>1.45</x:v>
      </x:c>
      <x:c r="C7" s="1" t="str">
        <x:v>ratio</x:v>
      </x:c>
      <x:c r="D7" s="1" t="str">
        <x:v>Comparator assumption</x:v>
      </x:c>
      <x:c r="E7" s="1"/>
      <x:c r="F7" s="1"/>
    </x:row>
    <x:row r="8" ht="25" customHeight="1">
      <x:c r="A8" s="1" t="str">
        <x:v>Project facility PUE</x:v>
      </x:c>
      <x:c r="B8" s="5" t="n">
        <x:v>1.15</x:v>
      </x:c>
      <x:c r="C8" s="1" t="str">
        <x:v>ratio</x:v>
      </x:c>
      <x:c r="D8" s="1" t="str">
        <x:v>Design target; measure after commissioning</x:v>
      </x:c>
      <x:c r="E8" s="1"/>
      <x:c r="F8" s="1"/>
    </x:row>
    <x:row r="9" ht="25" customHeight="1">
      <x:c r="A9" s="1" t="str">
        <x:v>IT heat capture</x:v>
      </x:c>
      <x:c r="B9" s="6" t="n">
        <x:v>0.85</x:v>
      </x:c>
      <x:c r="C9" s="1" t="str">
        <x:v>fraction</x:v>
      </x:c>
      <x:c r="D9" s="1" t="str">
        <x:v>Liquid-cooling screening assumption</x:v>
      </x:c>
      <x:c r="E9" s="1"/>
      <x:c r="F9" s="1"/>
    </x:row>
    <x:row r="10" ht="25" customHeight="1">
      <x:c r="A10" s="1" t="str">
        <x:v>Captured heat used annually</x:v>
      </x:c>
      <x:c r="B10" s="6" t="n">
        <x:v>0.5</x:v>
      </x:c>
      <x:c r="C10" s="1" t="str">
        <x:v>fraction</x:v>
      </x:c>
      <x:c r="D10" s="1" t="str">
        <x:v>Heat-demand screening assumption</x:v>
      </x:c>
      <x:c r="E10" s="1"/>
      <x:c r="F10" s="1"/>
    </x:row>
    <x:row r="11" ht="25" customHeight="1">
      <x:c r="A11" s="1" t="str">
        <x:v>Heat-network pumping electricity</x:v>
      </x:c>
      <x:c r="B11" s="6" t="n">
        <x:v>0.02</x:v>
      </x:c>
      <x:c r="C11" s="1" t="str">
        <x:v>kWh/kWh useful heat</x:v>
      </x:c>
      <x:c r="D11" s="1" t="str">
        <x:v>Delivery energy assumption; outside PUE</x:v>
      </x:c>
      <x:c r="E11" s="1"/>
      <x:c r="F11" s="1"/>
    </x:row>
    <x:row r="12" ht="25" customHeight="1">
      <x:c r="A12" s="1" t="str">
        <x:v>Displaced gas-boiler efficiency</x:v>
      </x:c>
      <x:c r="B12" s="5" t="n">
        <x:v>0.9</x:v>
      </x:c>
      <x:c r="C12" s="1" t="str">
        <x:v>gross-CV efficiency</x:v>
      </x:c>
      <x:c r="D12" s="1" t="str">
        <x:v>Comparator assumption</x:v>
      </x:c>
      <x:c r="E12" s="1"/>
      <x:c r="F12" s="1"/>
    </x:row>
    <x:row r="13" ht="25" customHeight="1">
      <x:c r="A13" s="1" t="str">
        <x:v>UK grid electricity</x:v>
      </x:c>
      <x:c r="B13" s="5" t="n">
        <x:v>0.13096</x:v>
      </x:c>
      <x:c r="C13" s="1" t="str">
        <x:v>kgCO2e/kWh</x:v>
      </x:c>
      <x:c r="D13" s="1" t="str">
        <x:v>DESNZ 2026 full set: UK electricity, generated</x:v>
      </x:c>
      <x:c r="E13" s="1"/>
      <x:c r="F13" s="1"/>
    </x:row>
    <x:row r="14" ht="25" customHeight="1">
      <x:c r="A14" s="1" t="str">
        <x:v>Natural gas combustion</x:v>
      </x:c>
      <x:c r="B14" s="5" t="n">
        <x:v>0.18231</x:v>
      </x:c>
      <x:c r="C14" s="1" t="str">
        <x:v>kgCO2e/kWh gross CV</x:v>
      </x:c>
      <x:c r="D14" s="1" t="str">
        <x:v>DESNZ 2026 full set: Fuels, natural gas</x:v>
      </x:c>
      <x:c r="E14" s="1"/>
      <x:c r="F14" s="1"/>
    </x:row>
    <x:row r="15" ht="25" customHeight="1">
      <x:c r="A15" s="1" t="str">
        <x:v>Matched renewable electricity</x:v>
      </x:c>
      <x:c r="B15" s="6" t="n">
        <x:v>0.9</x:v>
      </x:c>
      <x:c r="C15" s="1" t="str">
        <x:v>fraction of project demand</x:v>
      </x:c>
      <x:c r="D15" s="1" t="str">
        <x:v>Hourly matching target; not implied by annual surplus</x:v>
      </x:c>
      <x:c r="E15" s="1"/>
      <x:c r="F15" s="1"/>
    </x:row>
    <x:row r="16" ht="25" customHeight="1">
      <x:c r="A16" s="1" t="str">
        <x:v>Wind capacity</x:v>
      </x:c>
      <x:c r="B16" s="5" t="n">
        <x:v>90</x:v>
      </x:c>
      <x:c r="C16" s="1" t="str">
        <x:v>MW</x:v>
      </x:c>
      <x:c r="D16" s="1" t="str">
        <x:v>6 × 15 MW screening proposal, not consented</x:v>
      </x:c>
      <x:c r="E16" s="1"/>
      <x:c r="F16" s="1"/>
    </x:row>
    <x:row r="17" ht="25" customHeight="1">
      <x:c r="A17" s="1" t="str">
        <x:v>Wind capacity factor</x:v>
      </x:c>
      <x:c r="B17" s="6" t="n">
        <x:v>0.35</x:v>
      </x:c>
      <x:c r="C17" s="1" t="str">
        <x:v>fraction</x:v>
      </x:c>
      <x:c r="D17" s="1" t="str">
        <x:v>Northumberland screening assumption, not measured</x:v>
      </x:c>
      <x:c r="E17" s="1"/>
      <x:c r="F17" s="1"/>
    </x:row>
    <x:row r="18" ht="25" customHeight="1">
      <x:c r="A18" s="1" t="str">
        <x:v>Solar capacity</x:v>
      </x:c>
      <x:c r="B18" s="5" t="n">
        <x:v>30</x:v>
      </x:c>
      <x:c r="C18" s="1" t="str">
        <x:v>MWp</x:v>
      </x:c>
      <x:c r="D18" s="1" t="str">
        <x:v>6 × 5 MWp screening proposal, not consented</x:v>
      </x:c>
      <x:c r="E18" s="1"/>
      <x:c r="F18" s="1"/>
    </x:row>
    <x:row r="19" ht="25" customHeight="1">
      <x:c r="A19" s="1" t="str">
        <x:v>Solar capacity factor</x:v>
      </x:c>
      <x:c r="B19" s="6" t="n">
        <x:v>0.105</x:v>
      </x:c>
      <x:c r="C19" s="1" t="str">
        <x:v>fraction</x:v>
      </x:c>
      <x:c r="D19" s="1" t="str">
        <x:v>Northern England screening assumption, not measured</x:v>
      </x:c>
      <x:c r="E19" s="1"/>
      <x:c r="F19" s="1"/>
    </x:row>
    <x:row r="20" ht="25" customHeight="1">
      <x:c r="A20" s="1"/>
      <x:c r="B20" s="5"/>
      <x:c r="C20" s="1"/>
      <x:c r="D20" s="1"/>
      <x:c r="E20" s="1"/>
      <x:c r="F20" s="1"/>
    </x:row>
    <x:row r="21" ht="25" customHeight="1">
      <x:c r="A21" s="1"/>
      <x:c r="B21" s="1"/>
      <x:c r="C21" s="1"/>
      <x:c r="D21" s="1"/>
      <x:c r="E21" s="1"/>
      <x:c r="F21" s="1"/>
    </x:row>
    <x:row r="22" ht="25" customHeight="1">
      <x:c r="A22" s="1"/>
      <x:c r="B22" s="1"/>
      <x:c r="C22" s="1"/>
      <x:c r="D22" s="1"/>
      <x:c r="E22" s="1"/>
      <x:c r="F22" s="1"/>
    </x:row>
    <x:row r="23" ht="28" customHeight="1">
      <x:c r="A23" s="4" t="str">
        <x:v>Community</x:v>
      </x:c>
      <x:c r="B23" s="4" t="str">
        <x:v>IT capacity (MW)</x:v>
      </x:c>
      <x:c r="C23" s="4" t="str">
        <x:v>Status</x:v>
      </x:c>
      <x:c r="D23" s="1"/>
      <x:c r="E23" s="1"/>
      <x:c r="F23" s="1"/>
    </x:row>
    <x:row r="24" ht="25" customHeight="1">
      <x:c r="A24" s="1" t="str">
        <x:v>Kielder</x:v>
      </x:c>
      <x:c r="B24" s="5" t="n">
        <x:v>6.5</x:v>
      </x:c>
      <x:c r="C24" s="1" t="str">
        <x:v>Screening</x:v>
      </x:c>
      <x:c r="D24" s="1"/>
      <x:c r="E24" s="1"/>
      <x:c r="F24" s="1"/>
    </x:row>
    <x:row r="25" ht="25" customHeight="1">
      <x:c r="A25" s="1" t="str">
        <x:v>Falstone</x:v>
      </x:c>
      <x:c r="B25" s="5" t="n">
        <x:v>3</x:v>
      </x:c>
      <x:c r="C25" s="1" t="str">
        <x:v>Screening</x:v>
      </x:c>
      <x:c r="D25" s="1"/>
      <x:c r="E25" s="1"/>
      <x:c r="F25" s="1"/>
    </x:row>
    <x:row r="26" ht="25" customHeight="1">
      <x:c r="A26" s="1" t="str">
        <x:v>Tarset &amp; Greenhaugh</x:v>
      </x:c>
      <x:c r="B26" s="5" t="n">
        <x:v>3.5</x:v>
      </x:c>
      <x:c r="C26" s="1" t="str">
        <x:v>Screening</x:v>
      </x:c>
      <x:c r="D26" s="1"/>
      <x:c r="E26" s="1"/>
      <x:c r="F26" s="1"/>
    </x:row>
    <x:row r="27" ht="25" customHeight="1">
      <x:c r="A27" s="1" t="str">
        <x:v>Bellingham</x:v>
      </x:c>
      <x:c r="B27" s="5" t="n">
        <x:v>4</x:v>
      </x:c>
      <x:c r="C27" s="1" t="str">
        <x:v>Screening</x:v>
      </x:c>
      <x:c r="D27" s="1"/>
      <x:c r="E27" s="1"/>
      <x:c r="F27" s="1"/>
    </x:row>
    <x:row r="28" ht="25" customHeight="1">
      <x:c r="A28" s="1" t="str">
        <x:v>Wark</x:v>
      </x:c>
      <x:c r="B28" s="5" t="n">
        <x:v>2</x:v>
      </x:c>
      <x:c r="C28" s="1" t="str">
        <x:v>Screening</x:v>
      </x:c>
      <x:c r="D28" s="1"/>
      <x:c r="E28" s="1"/>
      <x:c r="F28" s="1"/>
    </x:row>
    <x:row r="29" ht="25" customHeight="1">
      <x:c r="A29" s="1" t="str">
        <x:v>Humshaugh &amp; Chollerford</x:v>
      </x:c>
      <x:c r="B29" s="5" t="n">
        <x:v>5.5</x:v>
      </x:c>
      <x:c r="C29" s="1" t="str">
        <x:v>Screening</x:v>
      </x:c>
      <x:c r="D29" s="1"/>
      <x:c r="E29" s="1"/>
      <x:c r="F29" s="1"/>
    </x:row>
    <x:row r="30" ht="25" customHeight="1">
      <x:c r="A30" s="1" t="str">
        <x:v>Total</x:v>
      </x:c>
      <x:c r="B30" s="1" t="n">
        <x:f>SUM(B24:B29)</x:f>
        <x:v>24.5</x:v>
      </x:c>
      <x:c r="C30" s="1" t="str">
        <x:v>Hexham is the gateway, not a seventh site</x:v>
      </x:c>
      <x:c r="D30" s="1"/>
      <x:c r="E30" s="1"/>
      <x:c r="F30" s="1"/>
    </x:row>
    <x:row r="31" ht="25" customHeight="1">
      <x:c r="A31" s="1"/>
      <x:c r="B31" s="1"/>
      <x:c r="C31" s="1"/>
      <x:c r="D31" s="1"/>
      <x:c r="E31" s="1"/>
      <x:c r="F31" s="1"/>
    </x:row>
    <x:row r="32" ht="25" customHeight="1">
      <x:c r="A32" s="1"/>
      <x:c r="B32" s="1"/>
      <x:c r="C32" s="1"/>
      <x:c r="D32" s="1"/>
      <x:c r="E32" s="1"/>
      <x:c r="F32" s="1"/>
    </x:row>
    <x:row r="33" ht="34" customHeight="1">
      <x:c r="A33" s="7" t="str">
        <x:v>Accounting boundary</x:v>
      </x:c>
      <x:c r="B33" s="7"/>
      <x:c r="C33" s="7"/>
      <x:c r="D33" s="7"/>
      <x:c r="E33" s="1"/>
      <x:c r="F33" s="1"/>
    </x:row>
    <x:row r="34" ht="34" customHeight="1">
      <x:c r="A34" s="7" t="str">
        <x:v>Annual operational Scope 1 and 2 screening: equal computing and useful heat services.</x:v>
      </x:c>
      <x:c r="B34" s="7"/>
      <x:c r="C34" s="7"/>
      <x:c r="D34" s="7"/>
      <x:c r="E34" s="1"/>
      <x:c r="F34" s="1"/>
    </x:row>
    <x:row r="35" ht="34" customHeight="1">
      <x:c r="A35" s="7" t="str">
        <x:v>UK electricity factor is generated-electricity CO2e, not a lifecycle factor.</x:v>
      </x:c>
      <x:c r="B35" s="7"/>
      <x:c r="C35" s="7"/>
      <x:c r="D35" s="7"/>
      <x:c r="E35" s="1"/>
      <x:c r="F35" s="1"/>
    </x:row>
    <x:row r="36" ht="34" customHeight="1">
      <x:c r="A36" s="7" t="str">
        <x:v>Natural-gas factor uses gross calorific value; boiler efficiency uses the same basis.</x:v>
      </x:c>
      <x:c r="B36" s="7"/>
      <x:c r="C36" s="7"/>
      <x:c r="D36" s="7"/>
      <x:c r="E36" s="1"/>
      <x:c r="F36" s="1"/>
    </x:row>
    <x:row r="37" ht="34" customHeight="1">
      <x:c r="A37" s="7" t="str">
        <x:v>Project demand includes IT, PUE overheads and heat-network pumps.</x:v>
      </x:c>
      <x:c r="B37" s="7"/>
      <x:c r="C37" s="7"/>
      <x:c r="D37" s="7"/>
      <x:c r="E37" s="1"/>
      <x:c r="F37" s="1"/>
    </x:row>
    <x:row r="38" ht="34" customHeight="1">
      <x:c r="A38" s="7" t="str">
        <x:v>Renewables are zero operational Scope 2 only where valid contractual/hourly matching exists.</x:v>
      </x:c>
      <x:c r="B38" s="7"/>
      <x:c r="C38" s="7"/>
      <x:c r="D38" s="7"/>
      <x:c r="E38" s="1"/>
      <x:c r="F38" s="1"/>
    </x:row>
    <x:row r="39" ht="34" customHeight="1">
      <x:c r="A39" s="7" t="str">
        <x:v>Unmatched project electricity uses the same UK grid factor as the comparator.</x:v>
      </x:c>
      <x:c r="B39" s="7"/>
      <x:c r="C39" s="7"/>
      <x:c r="D39" s="7"/>
      <x:c r="E39" s="1"/>
      <x:c r="F39" s="1"/>
    </x:row>
    <x:row r="40" ht="34" customHeight="1">
      <x:c r="A40" s="7" t="str">
        <x:v>No export, carbon-removal, methane or food-production credit in the headline result.</x:v>
      </x:c>
      <x:c r="B40" s="7"/>
      <x:c r="C40" s="7"/>
      <x:c r="D40" s="7"/>
      <x:c r="E40" s="1"/>
      <x:c r="F40" s="1"/>
    </x:row>
    <x:row r="41" ht="34" customHeight="1">
      <x:c r="A41" s="7" t="str">
        <x:v>Construction, equipment manufacture, fuels upstream, network losses and grid T&amp;D are excluded.</x:v>
      </x:c>
      <x:c r="B41" s="7"/>
      <x:c r="C41" s="7"/>
      <x:c r="D41" s="7"/>
      <x:c r="E41" s="1"/>
      <x:c r="F41" s="1"/>
    </x:row>
    <x:row r="42" ht="34" customHeight="1">
      <x:c r="A42" s="7" t="str">
        <x:v>No heat-pump upgrade is assumed; useful heat must meet the customer temperature.</x:v>
      </x:c>
      <x:c r="B42" s="7"/>
      <x:c r="C42" s="7"/>
      <x:c r="D42" s="7"/>
      <x:c r="E42" s="1"/>
      <x:c r="F42" s="1"/>
    </x:row>
    <x:row r="43" ht="34" customHeight="1">
      <x:c r="A43" s="7" t="str">
        <x:v>Wind and solar generation is annual screening output, not a time-series simulation.</x:v>
      </x:c>
      <x:c r="B43" s="7"/>
      <x:c r="C43" s="7"/>
      <x:c r="D43" s="7"/>
      <x:c r="E43" s="1"/>
      <x:c r="F43" s="1"/>
    </x:row>
    <x:row r="44" ht="34" customHeight="1">
      <x:c r="A44" s="7" t="str">
        <x:v>Replace all design inputs with measured site data before making verified carbon claims.</x:v>
      </x:c>
      <x:c r="B44" s="7"/>
      <x:c r="C44" s="7"/>
      <x:c r="D44" s="7"/>
      <x:c r="E44" s="1"/>
      <x:c r="F44" s="1"/>
    </x:row>
    <x:row r="45" ht="25" customHeight="1">
      <x:c r="A45" s="1"/>
      <x:c r="B45" s="1"/>
      <x:c r="C45" s="1"/>
      <x:c r="D45" s="1"/>
      <x:c r="E45" s="1"/>
      <x:c r="F45" s="1"/>
    </x:row>
    <x:row r="46" ht="25" customHeight="1">
      <x:c r="A46" s="1"/>
      <x:c r="B46" s="1"/>
      <x:c r="C46" s="1"/>
      <x:c r="D46" s="1"/>
      <x:c r="E46" s="1"/>
      <x:c r="F46" s="1"/>
    </x:row>
    <x:row r="47" ht="28" customHeight="1">
      <x:c r="A47" s="4" t="str">
        <x:v>Source</x:v>
      </x:c>
      <x:c r="B47" s="4" t="str">
        <x:v>URL</x:v>
      </x:c>
      <x:c r="C47" s="1"/>
      <x:c r="D47" s="1"/>
      <x:c r="E47" s="1"/>
      <x:c r="F47" s="1"/>
    </x:row>
    <x:row r="48" ht="36" customHeight="1">
      <x:c r="A48" s="1" t="str">
        <x:v>UK Government 2026 GHG factors</x:v>
      </x:c>
      <x:c r="B48" s="7" t="str">
        <x:v>https://www.gov.uk/government/publications/greenhouse-gas-reporting-conversion-factors-2026</x:v>
      </x:c>
      <x:c r="C48" s="7"/>
      <x:c r="D48" s="7"/>
      <x:c r="E48" s="7"/>
      <x:c r="F48" s="7"/>
    </x:row>
    <x:row r="49" ht="36" customHeight="1">
      <x:c r="A49" s="1" t="str">
        <x:v>Full set, Fuels and UK electricity sheets</x:v>
      </x:c>
      <x:c r="B49" s="7" t="str">
        <x:v>https://assets.publishing.service.gov.uk/media/6a29392bade52dc0882218a8/ghg-conversion-factors-2026-full-set.xlsx</x:v>
      </x:c>
      <x:c r="C49" s="7"/>
      <x:c r="D49" s="7"/>
      <x:c r="E49" s="7"/>
      <x:c r="F49" s="7"/>
    </x:row>
    <x:row r="50" ht="36" customHeight="1">
      <x:c r="A50" s="1" t="str">
        <x:v>Site capacities</x:v>
      </x:c>
      <x:c r="B50" s="7" t="str">
        <x:v>Version 8 reconciles the six capacities printed in the V6 website table.</x:v>
      </x:c>
      <x:c r="C50" s="7"/>
      <x:c r="D50" s="7"/>
      <x:c r="E50" s="7"/>
      <x:c r="F50" s="7"/>
    </x:row>
    <x:row r="51" ht="25" customHeight="1">
      <x:c r="A51" s="1" t="str">
        <x:v>Agriculture mechanism assumptions</x:v>
      </x:c>
      <x:c r="B51" s="1" t="str">
        <x:v>Inherited community physical model; exploratory, not measured UK performance.</x:v>
      </x:c>
      <x:c r="C51" s="1"/>
      <x:c r="D51" s="1"/>
      <x:c r="E51" s="1"/>
      <x:c r="F51" s="1"/>
    </x:row>
    <x:row r="52" ht="25" customHeight="1">
      <x:c r="A52" s="1"/>
      <x:c r="B52" s="1"/>
      <x:c r="C52" s="1"/>
      <x:c r="D52" s="1"/>
      <x:c r="E52" s="1"/>
      <x:c r="F52" s="1"/>
    </x:row>
    <x:row r="53" ht="25" customHeight="1">
      <x:c r="A53" s="1"/>
      <x:c r="B53" s="1"/>
      <x:c r="C53" s="1"/>
      <x:c r="D53" s="1"/>
      <x:c r="E53" s="1"/>
      <x:c r="F53" s="1"/>
    </x:row>
    <x:row r="54" ht="25" customHeight="1">
      <x:c r="A54" s="1"/>
      <x:c r="B54" s="1"/>
      <x:c r="C54" s="1"/>
      <x:c r="D54" s="1"/>
      <x:c r="E54" s="1"/>
      <x:c r="F54" s="1"/>
    </x:row>
    <x:row r="55" ht="25" customHeight="1">
      <x:c r="A55" s="1"/>
      <x:c r="B55" s="1"/>
      <x:c r="C55" s="1"/>
      <x:c r="D55" s="1"/>
      <x:c r="E55" s="1"/>
      <x:c r="F55" s="1"/>
    </x:row>
    <x:row r="56" ht="25" customHeight="1">
      <x:c r="A56" s="1"/>
      <x:c r="B56" s="1"/>
      <x:c r="C56" s="1"/>
      <x:c r="D56" s="1"/>
      <x:c r="E56" s="1"/>
      <x:c r="F56" s="1"/>
    </x:row>
    <x:row r="57" ht="25" customHeight="1">
      <x:c r="A57" s="1"/>
      <x:c r="B57" s="1"/>
      <x:c r="C57" s="1"/>
      <x:c r="D57" s="1"/>
      <x:c r="E57" s="1"/>
      <x:c r="F57" s="1"/>
    </x:row>
    <x:row r="58" ht="25" customHeight="1">
      <x:c r="A58" s="1"/>
      <x:c r="B58" s="1"/>
      <x:c r="C58" s="1"/>
      <x:c r="D58" s="1"/>
      <x:c r="E58" s="1"/>
      <x:c r="F58" s="1"/>
    </x:row>
    <x:row r="59" ht="25" customHeight="1">
      <x:c r="A59" s="1"/>
      <x:c r="B59" s="1"/>
      <x:c r="C59" s="1"/>
      <x:c r="D59" s="1"/>
      <x:c r="E59" s="1"/>
      <x:c r="F59" s="1"/>
    </x:row>
    <x:row r="60" ht="25" customHeight="1">
      <x:c r="A60" s="1"/>
      <x:c r="B60" s="1"/>
      <x:c r="C60" s="1"/>
      <x:c r="D60" s="1"/>
      <x:c r="E60" s="1"/>
      <x:c r="F60" s="1"/>
    </x:row>
    <x:row r="61" ht="25" customHeight="1">
      <x:c r="A61" s="1"/>
      <x:c r="B61" s="1"/>
      <x:c r="C61" s="1"/>
      <x:c r="D61" s="1"/>
      <x:c r="E61" s="1"/>
      <x:c r="F61" s="1"/>
    </x:row>
    <x:row r="62" ht="25" customHeight="1">
      <x:c r="A62" s="1"/>
      <x:c r="B62" s="1"/>
      <x:c r="C62" s="1"/>
      <x:c r="D62" s="1"/>
      <x:c r="E62" s="1"/>
      <x:c r="F62" s="1"/>
    </x:row>
    <x:row r="63" ht="25" customHeight="1">
      <x:c r="A63" s="1"/>
      <x:c r="B63" s="1"/>
      <x:c r="C63" s="1"/>
      <x:c r="D63" s="1"/>
      <x:c r="E63" s="1"/>
      <x:c r="F63" s="1"/>
    </x:row>
    <x:row r="64" ht="25" customHeight="1">
      <x:c r="A64" s="1"/>
      <x:c r="B64" s="1"/>
      <x:c r="C64" s="1"/>
      <x:c r="D64" s="1"/>
      <x:c r="E64" s="1"/>
      <x:c r="F64" s="1"/>
    </x:row>
    <x:row r="65" ht="25" customHeight="1">
      <x:c r="A65" s="1"/>
      <x:c r="B65" s="1"/>
      <x:c r="C65" s="1"/>
      <x:c r="D65" s="1"/>
      <x:c r="E65" s="1"/>
      <x:c r="F65" s="1"/>
    </x:row>
  </x:sheetData>
  <x:mergeCells>
    <x:mergeCell ref="A33:D33"/>
    <x:mergeCell ref="A34:D34"/>
    <x:mergeCell ref="A35:D35"/>
    <x:mergeCell ref="A36:D36"/>
    <x:mergeCell ref="A37:D37"/>
    <x:mergeCell ref="A38:D38"/>
    <x:mergeCell ref="A39:D39"/>
    <x:mergeCell ref="A40:D40"/>
    <x:mergeCell ref="A41:D41"/>
    <x:mergeCell ref="A42:D42"/>
    <x:mergeCell ref="A43:D43"/>
    <x:mergeCell ref="A44:D44"/>
    <x:mergeCell ref="B48:F48"/>
    <x:mergeCell ref="B49:F49"/>
    <x:mergeCell ref="B50:F5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4" hidden="0" customWidth="1"/>
    <x:col min="2" max="2" width="19" hidden="0" customWidth="1"/>
    <x:col min="3" max="3" width="24" hidden="0" customWidth="1"/>
    <x:col min="4" max="4" width="44" hidden="0" customWidth="1"/>
    <x:col min="5" max="5" width="26" hidden="0" customWidth="1"/>
    <x:col min="6" max="6" width="30" hidden="0" customWidth="1"/>
  </x:cols>
  <x:sheetData>
    <x:row r="1" ht="25" customHeight="1">
      <x:c r="A1" s="1"/>
      <x:c r="B1" s="1"/>
      <x:c r="C1" s="1"/>
      <x:c r="D1" s="1"/>
      <x:c r="E1" s="1"/>
      <x:c r="F1" s="1"/>
    </x:row>
    <x:row r="2" ht="25" customHeight="1">
      <x:c r="A2" s="2" t="str">
        <x:v>Annual energy and operational carbon calculation</x:v>
      </x:c>
      <x:c r="B2" s="1"/>
      <x:c r="C2" s="1"/>
      <x:c r="D2" s="1"/>
      <x:c r="E2" s="1"/>
      <x:c r="F2" s="1"/>
    </x:row>
    <x:row r="3" ht="25" customHeight="1">
      <x:c r="A3" s="1"/>
      <x:c r="B3" s="1"/>
      <x:c r="C3" s="1"/>
      <x:c r="D3" s="1"/>
      <x:c r="E3" s="1"/>
      <x:c r="F3" s="1"/>
    </x:row>
    <x:row r="4" ht="28" customHeight="1">
      <x:c r="A4" s="4" t="str">
        <x:v>Calculation</x:v>
      </x:c>
      <x:c r="B4" s="4" t="str">
        <x:v>Result</x:v>
      </x:c>
      <x:c r="C4" s="4" t="str">
        <x:v>Unit</x:v>
      </x:c>
      <x:c r="D4" s="1"/>
      <x:c r="E4" s="1"/>
      <x:c r="F4" s="1"/>
    </x:row>
    <x:row r="5" ht="25" customHeight="1">
      <x:c r="A5" s="1" t="str">
        <x:v>IT capacity</x:v>
      </x:c>
      <x:c r="B5" s="8" t="n">
        <x:f>'Assumptions'!B30</x:f>
        <x:v>24.5</x:v>
      </x:c>
      <x:c r="C5" s="1" t="str">
        <x:v>MW</x:v>
      </x:c>
      <x:c r="D5" s="1"/>
      <x:c r="E5" s="1"/>
      <x:c r="F5" s="1"/>
    </x:row>
    <x:row r="6" ht="25" customHeight="1">
      <x:c r="A6" s="1" t="str">
        <x:v>IT electricity</x:v>
      </x:c>
      <x:c r="B6" s="8" t="n">
        <x:f>B5*'Assumptions'!B5*'Assumptions'!B6/1000</x:f>
        <x:v>193.158</x:v>
      </x:c>
      <x:c r="C6" s="1" t="str">
        <x:v>GWh/year</x:v>
      </x:c>
      <x:c r="D6" s="1"/>
      <x:c r="E6" s="1"/>
      <x:c r="F6" s="1"/>
    </x:row>
    <x:row r="7" ht="25" customHeight="1">
      <x:c r="A7" s="1" t="str">
        <x:v>Conventional facility electricity</x:v>
      </x:c>
      <x:c r="B7" s="8" t="n">
        <x:f>B6*'Assumptions'!B7</x:f>
        <x:v>280.0791</x:v>
      </x:c>
      <x:c r="C7" s="1" t="str">
        <x:v>GWh/year</x:v>
      </x:c>
      <x:c r="D7" s="1"/>
      <x:c r="E7" s="1"/>
      <x:c r="F7" s="1"/>
    </x:row>
    <x:row r="8" ht="25" customHeight="1">
      <x:c r="A8" s="1" t="str">
        <x:v>Project facility electricity</x:v>
      </x:c>
      <x:c r="B8" s="8" t="n">
        <x:f>B6*'Assumptions'!B8</x:f>
        <x:v>222.13169999999997</x:v>
      </x:c>
      <x:c r="C8" s="1" t="str">
        <x:v>GWh/year</x:v>
      </x:c>
      <x:c r="D8" s="1"/>
      <x:c r="E8" s="1"/>
      <x:c r="F8" s="1"/>
    </x:row>
    <x:row r="9" ht="25" customHeight="1">
      <x:c r="A9" s="1" t="str">
        <x:v>Captured IT heat</x:v>
      </x:c>
      <x:c r="B9" s="8" t="n">
        <x:f>B6*'Assumptions'!B9</x:f>
        <x:v>164.18429999999998</x:v>
      </x:c>
      <x:c r="C9" s="1" t="str">
        <x:v>GWh thermal/year</x:v>
      </x:c>
      <x:c r="D9" s="1"/>
      <x:c r="E9" s="1"/>
      <x:c r="F9" s="1"/>
    </x:row>
    <x:row r="10" ht="25" customHeight="1">
      <x:c r="A10" s="1" t="str">
        <x:v>Useful delivered heat</x:v>
      </x:c>
      <x:c r="B10" s="8" t="n">
        <x:f>B9*'Assumptions'!B10</x:f>
        <x:v>82.09214999999999</x:v>
      </x:c>
      <x:c r="C10" s="1" t="str">
        <x:v>GWh thermal/year</x:v>
      </x:c>
      <x:c r="D10" s="1"/>
      <x:c r="E10" s="1"/>
      <x:c r="F10" s="1"/>
    </x:row>
    <x:row r="11" ht="25" customHeight="1">
      <x:c r="A11" s="1" t="str">
        <x:v>Heat-network pump electricity</x:v>
      </x:c>
      <x:c r="B11" s="8" t="n">
        <x:f>B10*'Assumptions'!B11</x:f>
        <x:v>1.6418429999999997</x:v>
      </x:c>
      <x:c r="C11" s="1" t="str">
        <x:v>GWh/year</x:v>
      </x:c>
      <x:c r="D11" s="1"/>
      <x:c r="E11" s="1"/>
      <x:c r="F11" s="1"/>
    </x:row>
    <x:row r="12" ht="25" customHeight="1">
      <x:c r="A12" s="1" t="str">
        <x:v>Total project electricity</x:v>
      </x:c>
      <x:c r="B12" s="8" t="n">
        <x:f>B8+B11</x:f>
        <x:v>223.77354299999996</x:v>
      </x:c>
      <x:c r="C12" s="1" t="str">
        <x:v>GWh/year</x:v>
      </x:c>
      <x:c r="D12" s="1"/>
      <x:c r="E12" s="1"/>
      <x:c r="F12" s="1"/>
    </x:row>
    <x:row r="13" ht="25" customHeight="1">
      <x:c r="A13" s="1" t="str">
        <x:v>Displaced gas fuel</x:v>
      </x:c>
      <x:c r="B13" s="8" t="n">
        <x:f>B10/'Assumptions'!B12</x:f>
        <x:v>91.21349999999998</x:v>
      </x:c>
      <x:c r="C13" s="1" t="str">
        <x:v>GWh gross CV/year</x:v>
      </x:c>
      <x:c r="D13" s="1"/>
      <x:c r="E13" s="1"/>
      <x:c r="F13" s="1"/>
    </x:row>
    <x:row r="14" ht="25" customHeight="1">
      <x:c r="A14" s="1" t="str">
        <x:v>Matched renewable electricity</x:v>
      </x:c>
      <x:c r="B14" s="8" t="n">
        <x:f>B12*'Assumptions'!B15</x:f>
        <x:v>201.39618869999998</x:v>
      </x:c>
      <x:c r="C14" s="1" t="str">
        <x:v>GWh/year</x:v>
      </x:c>
      <x:c r="D14" s="1"/>
      <x:c r="E14" s="1"/>
      <x:c r="F14" s="1"/>
    </x:row>
    <x:row r="15" ht="25" customHeight="1">
      <x:c r="A15" s="1" t="str">
        <x:v>Unmatched grid electricity</x:v>
      </x:c>
      <x:c r="B15" s="8" t="n">
        <x:f>B12-B14</x:f>
        <x:v>22.37735429999998</x:v>
      </x:c>
      <x:c r="C15" s="1" t="str">
        <x:v>GWh/year</x:v>
      </x:c>
      <x:c r="D15" s="1"/>
      <x:c r="E15" s="1"/>
      <x:c r="F15" s="1"/>
    </x:row>
    <x:row r="16" ht="25" customHeight="1">
      <x:c r="A16" s="1" t="str">
        <x:v>Conventional computing emissions</x:v>
      </x:c>
      <x:c r="B16" s="8" t="n">
        <x:f>B7*1000*'Assumptions'!B13</x:f>
        <x:v>36679.15893599999</x:v>
      </x:c>
      <x:c r="C16" s="1" t="str">
        <x:v>tCO2e/year</x:v>
      </x:c>
      <x:c r="D16" s="1"/>
      <x:c r="E16" s="1"/>
      <x:c r="F16" s="1"/>
    </x:row>
    <x:row r="17" ht="25" customHeight="1">
      <x:c r="A17" s="1" t="str">
        <x:v>Separate gas-heating emissions</x:v>
      </x:c>
      <x:c r="B17" s="8" t="n">
        <x:f>B13*1000*'Assumptions'!B14</x:f>
        <x:v>16629.133185</x:v>
      </x:c>
      <x:c r="C17" s="1" t="str">
        <x:v>tCO2e/year</x:v>
      </x:c>
      <x:c r="D17" s="1"/>
      <x:c r="E17" s="1"/>
      <x:c r="F17" s="1"/>
    </x:row>
    <x:row r="18" ht="25" customHeight="1">
      <x:c r="A18" s="1" t="str">
        <x:v>Total comparator emissions</x:v>
      </x:c>
      <x:c r="B18" s="8" t="n">
        <x:f>SUM(B16:B17)</x:f>
        <x:v>53308.29212099999</x:v>
      </x:c>
      <x:c r="C18" s="1" t="str">
        <x:v>tCO2e/year</x:v>
      </x:c>
      <x:c r="D18" s="1"/>
      <x:c r="E18" s="1"/>
      <x:c r="F18" s="1"/>
    </x:row>
    <x:row r="19" ht="25" customHeight="1">
      <x:c r="A19" s="1" t="str">
        <x:v>Project operational emissions</x:v>
      </x:c>
      <x:c r="B19" s="8" t="n">
        <x:f>B15*1000*'Assumptions'!B13</x:f>
        <x:v>2930.538319127997</x:v>
      </x:c>
      <x:c r="C19" s="1" t="str">
        <x:v>tCO2e/year</x:v>
      </x:c>
      <x:c r="D19" s="1"/>
      <x:c r="E19" s="1"/>
      <x:c r="F19" s="1"/>
    </x:row>
    <x:row r="20" ht="25" customHeight="1">
      <x:c r="A20" s="1" t="str">
        <x:v>Avoided operational emissions</x:v>
      </x:c>
      <x:c r="B20" s="8" t="n">
        <x:f>B18-B19</x:f>
        <x:v>50377.75380187199</x:v>
      </x:c>
      <x:c r="C20" s="1" t="str">
        <x:v>tCO2e/year</x:v>
      </x:c>
      <x:c r="D20" s="1"/>
      <x:c r="E20" s="1"/>
      <x:c r="F20" s="1"/>
    </x:row>
    <x:row r="21" ht="25" customHeight="1">
      <x:c r="A21" s="1" t="str">
        <x:v>Operational reduction</x:v>
      </x:c>
      <x:c r="B21" s="9" t="n">
        <x:f>B20/B18</x:f>
        <x:v>0.9450265952532072</x:v>
      </x:c>
      <x:c r="C21" s="1" t="str">
        <x:v>fraction</x:v>
      </x:c>
      <x:c r="D21" s="1"/>
      <x:c r="E21" s="1"/>
      <x:c r="F21" s="1"/>
    </x:row>
    <x:row r="22" ht="25" customHeight="1">
      <x:c r="A22" s="1" t="str">
        <x:v>Wind generation</x:v>
      </x:c>
      <x:c r="B22" s="8" t="n">
        <x:f>'Assumptions'!B16*'Assumptions'!B17*'Assumptions'!B5/1000</x:f>
        <x:v>275.93999999999994</x:v>
      </x:c>
      <x:c r="C22" s="1" t="str">
        <x:v>GWh/year</x:v>
      </x:c>
      <x:c r="D22" s="1"/>
      <x:c r="E22" s="1"/>
      <x:c r="F22" s="1"/>
    </x:row>
    <x:row r="23" ht="25" customHeight="1">
      <x:c r="A23" s="1" t="str">
        <x:v>Solar generation</x:v>
      </x:c>
      <x:c r="B23" s="8" t="n">
        <x:f>'Assumptions'!B18*'Assumptions'!B19*'Assumptions'!B5/1000</x:f>
        <x:v>27.594</x:v>
      </x:c>
      <x:c r="C23" s="1" t="str">
        <x:v>GWh/year</x:v>
      </x:c>
      <x:c r="D23" s="1"/>
      <x:c r="E23" s="1"/>
      <x:c r="F23" s="1"/>
    </x:row>
    <x:row r="24" ht="25" customHeight="1">
      <x:c r="A24" s="1" t="str">
        <x:v>Annual wind + solar generation</x:v>
      </x:c>
      <x:c r="B24" s="8" t="n">
        <x:f>SUM(B22:B23)</x:f>
        <x:v>303.53399999999993</x:v>
      </x:c>
      <x:c r="C24" s="1" t="str">
        <x:v>GWh/year</x:v>
      </x:c>
      <x:c r="D24" s="1"/>
      <x:c r="E24" s="1"/>
      <x:c r="F24" s="1"/>
    </x:row>
    <x:row r="25" ht="25" customHeight="1">
      <x:c r="A25" s="1" t="str">
        <x:v>Annual generation less project demand</x:v>
      </x:c>
      <x:c r="B25" s="8" t="n">
        <x:f>B24-B12</x:f>
        <x:v>79.76045699999997</x:v>
      </x:c>
      <x:c r="C25" s="1" t="str">
        <x:v>GWh/year</x:v>
      </x:c>
      <x:c r="D25" s="1"/>
      <x:c r="E25" s="1"/>
      <x:c r="F25" s="1"/>
    </x:row>
    <x:row r="26" ht="25" customHeight="1">
      <x:c r="A26" s="1"/>
      <x:c r="B26" s="1"/>
      <x:c r="C26" s="1"/>
      <x:c r="D26" s="1"/>
      <x:c r="E26" s="1"/>
      <x:c r="F26" s="1"/>
    </x:row>
    <x:row r="27" ht="25" customHeight="1">
      <x:c r="A27" s="1"/>
      <x:c r="B27" s="1"/>
      <x:c r="C27" s="1"/>
      <x:c r="D27" s="1"/>
      <x:c r="E27" s="1"/>
      <x:c r="F27" s="1"/>
    </x:row>
    <x:row r="28" ht="25" customHeight="1">
      <x:c r="A28" s="7" t="str">
        <x:v>Annual surplus does not remove hourly grid imports; no export credit is counted.</x:v>
      </x:c>
      <x:c r="B28" s="7"/>
      <x:c r="C28" s="7"/>
      <x:c r="D28" s="7"/>
      <x:c r="E28" s="1"/>
      <x:c r="F28" s="1"/>
    </x:row>
    <x:row r="29" ht="25" customHeight="1">
      <x:c r="A29" s="7"/>
      <x:c r="B29" s="7"/>
      <x:c r="C29" s="7"/>
      <x:c r="D29" s="7"/>
      <x:c r="E29" s="1"/>
      <x:c r="F29" s="1"/>
    </x:row>
    <x:row r="30" ht="25" customHeight="1">
      <x:c r="A30" s="1"/>
      <x:c r="B30" s="1"/>
      <x:c r="C30" s="1"/>
      <x:c r="D30" s="1"/>
      <x:c r="E30" s="1"/>
      <x:c r="F30" s="1"/>
    </x:row>
    <x:row r="31" ht="25" customHeight="1">
      <x:c r="A31" s="1"/>
      <x:c r="B31" s="1"/>
      <x:c r="C31" s="1"/>
      <x:c r="D31" s="1"/>
      <x:c r="E31" s="1"/>
      <x:c r="F31" s="1"/>
    </x:row>
    <x:row r="32" ht="25" customHeight="1">
      <x:c r="A32" s="1"/>
      <x:c r="B32" s="1"/>
      <x:c r="C32" s="1"/>
      <x:c r="D32" s="1"/>
      <x:c r="E32" s="1"/>
      <x:c r="F32" s="1"/>
    </x:row>
    <x:row r="33" ht="25" customHeight="1">
      <x:c r="A33" s="1"/>
      <x:c r="B33" s="1"/>
      <x:c r="C33" s="1"/>
      <x:c r="D33" s="1"/>
      <x:c r="E33" s="1"/>
      <x:c r="F33" s="1"/>
    </x:row>
    <x:row r="34" ht="25" customHeight="1">
      <x:c r="A34" s="1"/>
      <x:c r="B34" s="1"/>
      <x:c r="C34" s="1"/>
      <x:c r="D34" s="1"/>
      <x:c r="E34" s="1"/>
      <x:c r="F34" s="1"/>
    </x:row>
    <x:row r="35" ht="25" customHeight="1">
      <x:c r="A35" s="1"/>
      <x:c r="B35" s="1"/>
      <x:c r="C35" s="1"/>
      <x:c r="D35" s="1"/>
      <x:c r="E35" s="1"/>
      <x:c r="F35" s="1"/>
    </x:row>
    <x:row r="36" ht="25" customHeight="1">
      <x:c r="A36" s="1"/>
      <x:c r="B36" s="1"/>
      <x:c r="C36" s="1"/>
      <x:c r="D36" s="1"/>
      <x:c r="E36" s="1"/>
      <x:c r="F36" s="1"/>
    </x:row>
    <x:row r="37" ht="25" customHeight="1">
      <x:c r="A37" s="1"/>
      <x:c r="B37" s="1"/>
      <x:c r="C37" s="1"/>
      <x:c r="D37" s="1"/>
      <x:c r="E37" s="1"/>
      <x:c r="F37" s="1"/>
    </x:row>
    <x:row r="38" ht="25" customHeight="1">
      <x:c r="A38" s="1"/>
      <x:c r="B38" s="1"/>
      <x:c r="C38" s="1"/>
      <x:c r="D38" s="1"/>
      <x:c r="E38" s="1"/>
      <x:c r="F38" s="1"/>
    </x:row>
    <x:row r="39" ht="25" customHeight="1">
      <x:c r="A39" s="1"/>
      <x:c r="B39" s="1"/>
      <x:c r="C39" s="1"/>
      <x:c r="D39" s="1"/>
      <x:c r="E39" s="1"/>
      <x:c r="F39" s="1"/>
    </x:row>
    <x:row r="40" ht="25" customHeight="1">
      <x:c r="A40" s="1"/>
      <x:c r="B40" s="1"/>
      <x:c r="C40" s="1"/>
      <x:c r="D40" s="1"/>
      <x:c r="E40" s="1"/>
      <x:c r="F40" s="1"/>
    </x:row>
    <x:row r="41" ht="25" customHeight="1">
      <x:c r="A41" s="1"/>
      <x:c r="B41" s="1"/>
      <x:c r="C41" s="1"/>
      <x:c r="D41" s="1"/>
      <x:c r="E41" s="1"/>
      <x:c r="F41" s="1"/>
    </x:row>
    <x:row r="42" ht="25" customHeight="1">
      <x:c r="A42" s="1"/>
      <x:c r="B42" s="1"/>
      <x:c r="C42" s="1"/>
      <x:c r="D42" s="1"/>
      <x:c r="E42" s="1"/>
      <x:c r="F42" s="1"/>
    </x:row>
    <x:row r="43" ht="25" customHeight="1">
      <x:c r="A43" s="1"/>
      <x:c r="B43" s="1"/>
      <x:c r="C43" s="1"/>
      <x:c r="D43" s="1"/>
      <x:c r="E43" s="1"/>
      <x:c r="F43" s="1"/>
    </x:row>
    <x:row r="44" ht="25" customHeight="1">
      <x:c r="A44" s="1"/>
      <x:c r="B44" s="1"/>
      <x:c r="C44" s="1"/>
      <x:c r="D44" s="1"/>
      <x:c r="E44" s="1"/>
      <x:c r="F44" s="1"/>
    </x:row>
    <x:row r="45" ht="25" customHeight="1">
      <x:c r="A45" s="1"/>
      <x:c r="B45" s="1"/>
      <x:c r="C45" s="1"/>
      <x:c r="D45" s="1"/>
      <x:c r="E45" s="1"/>
      <x:c r="F45" s="1"/>
    </x:row>
    <x:row r="46" ht="25" customHeight="1">
      <x:c r="A46" s="1"/>
      <x:c r="B46" s="1"/>
      <x:c r="C46" s="1"/>
      <x:c r="D46" s="1"/>
      <x:c r="E46" s="1"/>
      <x:c r="F46" s="1"/>
    </x:row>
    <x:row r="47" ht="25" customHeight="1">
      <x:c r="A47" s="1"/>
      <x:c r="B47" s="1"/>
      <x:c r="C47" s="1"/>
      <x:c r="D47" s="1"/>
      <x:c r="E47" s="1"/>
      <x:c r="F47" s="1"/>
    </x:row>
    <x:row r="48" ht="25" customHeight="1">
      <x:c r="A48" s="1"/>
      <x:c r="B48" s="1"/>
      <x:c r="C48" s="1"/>
      <x:c r="D48" s="1"/>
      <x:c r="E48" s="1"/>
      <x:c r="F48" s="1"/>
    </x:row>
    <x:row r="49" ht="25" customHeight="1">
      <x:c r="A49" s="1"/>
      <x:c r="B49" s="1"/>
      <x:c r="C49" s="1"/>
      <x:c r="D49" s="1"/>
      <x:c r="E49" s="1"/>
      <x:c r="F49" s="1"/>
    </x:row>
    <x:row r="50" ht="25" customHeight="1">
      <x:c r="A50" s="1"/>
      <x:c r="B50" s="1"/>
      <x:c r="C50" s="1"/>
      <x:c r="D50" s="1"/>
      <x:c r="E50" s="1"/>
      <x:c r="F50" s="1"/>
    </x:row>
    <x:row r="51" ht="25" customHeight="1">
      <x:c r="A51" s="1"/>
      <x:c r="B51" s="1"/>
      <x:c r="C51" s="1"/>
      <x:c r="D51" s="1"/>
      <x:c r="E51" s="1"/>
      <x:c r="F51" s="1"/>
    </x:row>
    <x:row r="52" ht="25" customHeight="1">
      <x:c r="A52" s="1"/>
      <x:c r="B52" s="1"/>
      <x:c r="C52" s="1"/>
      <x:c r="D52" s="1"/>
      <x:c r="E52" s="1"/>
      <x:c r="F52" s="1"/>
    </x:row>
    <x:row r="53" ht="25" customHeight="1">
      <x:c r="A53" s="1"/>
      <x:c r="B53" s="1"/>
      <x:c r="C53" s="1"/>
      <x:c r="D53" s="1"/>
      <x:c r="E53" s="1"/>
      <x:c r="F53" s="1"/>
    </x:row>
    <x:row r="54" ht="25" customHeight="1">
      <x:c r="A54" s="1"/>
      <x:c r="B54" s="1"/>
      <x:c r="C54" s="1"/>
      <x:c r="D54" s="1"/>
      <x:c r="E54" s="1"/>
      <x:c r="F54" s="1"/>
    </x:row>
    <x:row r="55" ht="25" customHeight="1">
      <x:c r="A55" s="1"/>
      <x:c r="B55" s="1"/>
      <x:c r="C55" s="1"/>
      <x:c r="D55" s="1"/>
      <x:c r="E55" s="1"/>
      <x:c r="F55" s="1"/>
    </x:row>
    <x:row r="56" ht="25" customHeight="1">
      <x:c r="A56" s="1"/>
      <x:c r="B56" s="1"/>
      <x:c r="C56" s="1"/>
      <x:c r="D56" s="1"/>
      <x:c r="E56" s="1"/>
      <x:c r="F56" s="1"/>
    </x:row>
    <x:row r="57" ht="25" customHeight="1">
      <x:c r="A57" s="1"/>
      <x:c r="B57" s="1"/>
      <x:c r="C57" s="1"/>
      <x:c r="D57" s="1"/>
      <x:c r="E57" s="1"/>
      <x:c r="F57" s="1"/>
    </x:row>
    <x:row r="58" ht="25" customHeight="1">
      <x:c r="A58" s="1"/>
      <x:c r="B58" s="1"/>
      <x:c r="C58" s="1"/>
      <x:c r="D58" s="1"/>
      <x:c r="E58" s="1"/>
      <x:c r="F58" s="1"/>
    </x:row>
    <x:row r="59" ht="25" customHeight="1">
      <x:c r="A59" s="1"/>
      <x:c r="B59" s="1"/>
      <x:c r="C59" s="1"/>
      <x:c r="D59" s="1"/>
      <x:c r="E59" s="1"/>
      <x:c r="F59" s="1"/>
    </x:row>
    <x:row r="60" ht="25" customHeight="1">
      <x:c r="A60" s="1"/>
      <x:c r="B60" s="1"/>
      <x:c r="C60" s="1"/>
      <x:c r="D60" s="1"/>
      <x:c r="E60" s="1"/>
      <x:c r="F60" s="1"/>
    </x:row>
    <x:row r="61" ht="25" customHeight="1">
      <x:c r="A61" s="1"/>
      <x:c r="B61" s="1"/>
      <x:c r="C61" s="1"/>
      <x:c r="D61" s="1"/>
      <x:c r="E61" s="1"/>
      <x:c r="F61" s="1"/>
    </x:row>
    <x:row r="62" ht="25" customHeight="1">
      <x:c r="A62" s="1"/>
      <x:c r="B62" s="1"/>
      <x:c r="C62" s="1"/>
      <x:c r="D62" s="1"/>
      <x:c r="E62" s="1"/>
      <x:c r="F62" s="1"/>
    </x:row>
    <x:row r="63" ht="25" customHeight="1">
      <x:c r="A63" s="1"/>
      <x:c r="B63" s="1"/>
      <x:c r="C63" s="1"/>
      <x:c r="D63" s="1"/>
      <x:c r="E63" s="1"/>
      <x:c r="F63" s="1"/>
    </x:row>
    <x:row r="64" ht="25" customHeight="1">
      <x:c r="A64" s="1"/>
      <x:c r="B64" s="1"/>
      <x:c r="C64" s="1"/>
      <x:c r="D64" s="1"/>
      <x:c r="E64" s="1"/>
      <x:c r="F64" s="1"/>
    </x:row>
    <x:row r="65" ht="25" customHeight="1">
      <x:c r="A65" s="1"/>
      <x:c r="B65" s="1"/>
      <x:c r="C65" s="1"/>
      <x:c r="D65" s="1"/>
      <x:c r="E65" s="1"/>
      <x:c r="F65" s="1"/>
    </x:row>
  </x:sheetData>
  <x:mergeCells>
    <x:mergeCell ref="A28:D29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4" hidden="0" customWidth="1"/>
    <x:col min="2" max="2" width="19" hidden="0" customWidth="1"/>
    <x:col min="3" max="3" width="24" hidden="0" customWidth="1"/>
    <x:col min="4" max="4" width="44" hidden="0" customWidth="1"/>
    <x:col min="5" max="5" width="26" hidden="0" customWidth="1"/>
    <x:col min="6" max="6" width="30" hidden="0" customWidth="1"/>
  </x:cols>
  <x:sheetData>
    <x:row r="1" ht="25" customHeight="1">
      <x:c r="A1" s="1"/>
      <x:c r="B1" s="1"/>
      <x:c r="C1" s="1"/>
      <x:c r="D1" s="1"/>
      <x:c r="E1" s="1"/>
      <x:c r="F1" s="1"/>
    </x:row>
    <x:row r="2" ht="25" customHeight="1">
      <x:c r="A2" s="2" t="str">
        <x:v>Agriculture: illustrative mechanism model</x:v>
      </x:c>
      <x:c r="B2" s="1"/>
      <x:c r="C2" s="1"/>
      <x:c r="D2" s="1"/>
      <x:c r="E2" s="1"/>
      <x:c r="F2" s="1"/>
    </x:row>
    <x:row r="3" ht="25" customHeight="1">
      <x:c r="A3" s="1"/>
      <x:c r="B3" s="1"/>
      <x:c r="C3" s="1"/>
      <x:c r="D3" s="1"/>
      <x:c r="E3" s="1"/>
      <x:c r="F3" s="1"/>
    </x:row>
    <x:row r="4" ht="28" customHeight="1">
      <x:c r="A4" s="4" t="str">
        <x:v>Component</x:v>
      </x:c>
      <x:c r="B4" s="4" t="str">
        <x:v>Beef weight</x:v>
      </x:c>
      <x:c r="C4" s="4" t="str">
        <x:v>Beef reduction</x:v>
      </x:c>
      <x:c r="D4" s="4" t="str">
        <x:v>Cheese weight</x:v>
      </x:c>
      <x:c r="E4" s="4" t="str">
        <x:v>Cheese reduction</x:v>
      </x:c>
      <x:c r="F4" s="1"/>
    </x:row>
    <x:row r="5" ht="25" customHeight="1">
      <x:c r="A5" s="1" t="str">
        <x:v>Enteric methane</x:v>
      </x:c>
      <x:c r="B5" s="6" t="n">
        <x:v>0.5</x:v>
      </x:c>
      <x:c r="C5" s="6" t="n">
        <x:v>0</x:v>
      </x:c>
      <x:c r="D5" s="6" t="n">
        <x:v>0.4</x:v>
      </x:c>
      <x:c r="E5" s="6" t="n">
        <x:v>0.3</x:v>
      </x:c>
      <x:c r="F5" s="1"/>
    </x:row>
    <x:row r="6" ht="25" customHeight="1">
      <x:c r="A6" s="1" t="str">
        <x:v>Manure methane</x:v>
      </x:c>
      <x:c r="B6" s="6" t="n">
        <x:v>0.15</x:v>
      </x:c>
      <x:c r="C6" s="6" t="n">
        <x:v>0.85</x:v>
      </x:c>
      <x:c r="D6" s="6" t="n">
        <x:v>0.15</x:v>
      </x:c>
      <x:c r="E6" s="6" t="n">
        <x:v>0.85</x:v>
      </x:c>
      <x:c r="F6" s="1"/>
    </x:row>
    <x:row r="7" ht="25" customHeight="1">
      <x:c r="A7" s="1" t="str">
        <x:v>Energy and processing</x:v>
      </x:c>
      <x:c r="B7" s="6" t="n">
        <x:v>0.1</x:v>
      </x:c>
      <x:c r="C7" s="6" t="n">
        <x:v>0.85</x:v>
      </x:c>
      <x:c r="D7" s="6" t="n">
        <x:v>0.15</x:v>
      </x:c>
      <x:c r="E7" s="6" t="n">
        <x:v>0.85</x:v>
      </x:c>
      <x:c r="F7" s="1"/>
    </x:row>
    <x:row r="8" ht="25" customHeight="1">
      <x:c r="A8" s="1" t="str">
        <x:v>Feed, fertiliser and transport</x:v>
      </x:c>
      <x:c r="B8" s="6" t="n">
        <x:v>0.2</x:v>
      </x:c>
      <x:c r="C8" s="6" t="n">
        <x:v>0.65</x:v>
      </x:c>
      <x:c r="D8" s="6" t="n">
        <x:v>0.25</x:v>
      </x:c>
      <x:c r="E8" s="6" t="n">
        <x:v>0.65</x:v>
      </x:c>
      <x:c r="F8" s="1"/>
    </x:row>
    <x:row r="9" ht="25" customHeight="1">
      <x:c r="A9" s="1" t="str">
        <x:v>Other residual emissions</x:v>
      </x:c>
      <x:c r="B9" s="6" t="n">
        <x:v>0.05</x:v>
      </x:c>
      <x:c r="C9" s="6" t="n">
        <x:v>0</x:v>
      </x:c>
      <x:c r="D9" s="6" t="n">
        <x:v>0.05</x:v>
      </x:c>
      <x:c r="E9" s="6" t="n">
        <x:v>0</x:v>
      </x:c>
      <x:c r="F9" s="1"/>
    </x:row>
    <x:row r="10" ht="25" customHeight="1">
      <x:c r="A10" s="1" t="str">
        <x:v>Weighted reduction</x:v>
      </x:c>
      <x:c r="B10" s="9" t="n">
        <x:f>SUM(B5:B9)</x:f>
        <x:v>1</x:v>
      </x:c>
      <x:c r="C10" s="9" t="n">
        <x:f>SUMPRODUCT(B5:B9,C5:C9)</x:f>
        <x:v>0.3425</x:v>
      </x:c>
      <x:c r="D10" s="9" t="n">
        <x:f>SUM(D5:D9)</x:f>
        <x:v>1</x:v>
      </x:c>
      <x:c r="E10" s="9" t="n">
        <x:f>SUMPRODUCT(D5:D9,E5:E9)</x:f>
        <x:v>0.5375</x:v>
      </x:c>
      <x:c r="F10" s="1"/>
    </x:row>
    <x:row r="11" ht="25" customHeight="1">
      <x:c r="A11" s="1"/>
      <x:c r="B11" s="1"/>
      <x:c r="C11" s="1"/>
      <x:c r="D11" s="1"/>
      <x:c r="E11" s="1"/>
      <x:c r="F11" s="1"/>
    </x:row>
    <x:row r="12" ht="25" customHeight="1">
      <x:c r="A12" s="1"/>
      <x:c r="B12" s="1"/>
      <x:c r="C12" s="1"/>
      <x:c r="D12" s="1"/>
      <x:c r="E12" s="1"/>
      <x:c r="F12" s="1"/>
    </x:row>
    <x:row r="13" ht="35" customHeight="1">
      <x:c r="A13" s="7" t="str">
        <x:v>North Tyne application</x:v>
      </x:c>
      <x:c r="B13" s="7"/>
      <x:c r="C13" s="7"/>
      <x:c r="D13" s="7"/>
      <x:c r="E13" s="7"/>
      <x:c r="F13" s="1"/>
    </x:row>
    <x:row r="14" ht="35" customHeight="1">
      <x:c r="A14" s="7" t="str">
        <x:v>Grass, clover-rich pasture, hay and silage are the starting forage assumptions.</x:v>
      </x:c>
      <x:c r="B14" s="7"/>
      <x:c r="C14" s="7"/>
      <x:c r="D14" s="7"/>
      <x:c r="E14" s="7"/>
      <x:c r="F14" s="1"/>
    </x:row>
    <x:row r="15" ht="35" customHeight="1">
      <x:c r="A15" s="7" t="str">
        <x:v>Dairy and cheese are wider Northumberland supply-chain scenarios, not a local herd census.</x:v>
      </x:c>
      <x:c r="B15" s="7"/>
      <x:c r="C15" s="7"/>
      <x:c r="D15" s="7"/>
      <x:c r="E15" s="7"/>
      <x:c r="F15" s="1"/>
    </x:row>
    <x:row r="16" ht="35" customHeight="1">
      <x:c r="A16" s="7" t="str">
        <x:v>Reductions are inherited mechanism assumptions, not verified UK product carbon footprints.</x:v>
      </x:c>
      <x:c r="B16" s="7"/>
      <x:c r="C16" s="7"/>
      <x:c r="D16" s="7"/>
      <x:c r="E16" s="7"/>
      <x:c r="F16" s="1"/>
    </x:row>
    <x:row r="17" ht="35" customHeight="1">
      <x:c r="A17" s="7" t="str">
        <x:v>Enteric additives require a category-specific GB approval and a suitable feeding system.</x:v>
      </x:c>
      <x:c r="B17" s="7"/>
      <x:c r="C17" s="7"/>
      <x:c r="D17" s="7"/>
      <x:c r="E17" s="7"/>
      <x:c r="F17" s="1"/>
    </x:row>
    <x:row r="18" ht="35" customHeight="1">
      <x:c r="A18" s="7" t="str">
        <x:v>No near-98% future seaweed reduction is used in the default result.</x:v>
      </x:c>
      <x:c r="B18" s="7"/>
      <x:c r="C18" s="7"/>
      <x:c r="D18" s="7"/>
      <x:c r="E18" s="7"/>
      <x:c r="F18" s="1"/>
    </x:row>
    <x:row r="19" ht="35" customHeight="1">
      <x:c r="A19" s="7" t="str">
        <x:v>Agricultural output quantities are unknown; no agricultural tonnes are added to Results.</x:v>
      </x:c>
      <x:c r="B19" s="7"/>
      <x:c r="C19" s="7"/>
      <x:c r="D19" s="7"/>
      <x:c r="E19" s="7"/>
      <x:c r="F19" s="1"/>
    </x:row>
    <x:row r="20" ht="35" customHeight="1">
      <x:c r="A20" s="7" t="str">
        <x:v>Avoided manure emissions must not be counted again as a separate biogas credit.</x:v>
      </x:c>
      <x:c r="B20" s="7"/>
      <x:c r="C20" s="7"/>
      <x:c r="D20" s="7"/>
      <x:c r="E20" s="7"/>
      <x:c r="F20" s="1"/>
    </x:row>
    <x:row r="21" ht="25" customHeight="1">
      <x:c r="A21" s="1"/>
      <x:c r="B21" s="1"/>
      <x:c r="C21" s="1"/>
      <x:c r="D21" s="1"/>
      <x:c r="E21" s="1"/>
      <x:c r="F21" s="1"/>
    </x:row>
    <x:row r="22" ht="25" customHeight="1">
      <x:c r="A22" s="1"/>
      <x:c r="B22" s="1"/>
      <x:c r="C22" s="1"/>
      <x:c r="D22" s="1"/>
      <x:c r="E22" s="1"/>
      <x:c r="F22" s="1"/>
    </x:row>
    <x:row r="23" ht="25" customHeight="1">
      <x:c r="A23" s="1"/>
      <x:c r="B23" s="1"/>
      <x:c r="C23" s="1"/>
      <x:c r="D23" s="1"/>
      <x:c r="E23" s="1"/>
      <x:c r="F23" s="1"/>
    </x:row>
    <x:row r="24" ht="25" customHeight="1">
      <x:c r="A24" s="1"/>
      <x:c r="B24" s="1"/>
      <x:c r="C24" s="1"/>
      <x:c r="D24" s="1"/>
      <x:c r="E24" s="1"/>
      <x:c r="F24" s="1"/>
    </x:row>
    <x:row r="25" ht="25" customHeight="1">
      <x:c r="A25" s="1"/>
      <x:c r="B25" s="1"/>
      <x:c r="C25" s="1"/>
      <x:c r="D25" s="1"/>
      <x:c r="E25" s="1"/>
      <x:c r="F25" s="1"/>
    </x:row>
    <x:row r="26" ht="25" customHeight="1">
      <x:c r="A26" s="1"/>
      <x:c r="B26" s="1"/>
      <x:c r="C26" s="1"/>
      <x:c r="D26" s="1"/>
      <x:c r="E26" s="1"/>
      <x:c r="F26" s="1"/>
    </x:row>
    <x:row r="27" ht="25" customHeight="1">
      <x:c r="A27" s="1"/>
      <x:c r="B27" s="1"/>
      <x:c r="C27" s="1"/>
      <x:c r="D27" s="1"/>
      <x:c r="E27" s="1"/>
      <x:c r="F27" s="1"/>
    </x:row>
    <x:row r="28" ht="25" customHeight="1">
      <x:c r="A28" s="1"/>
      <x:c r="B28" s="1"/>
      <x:c r="C28" s="1"/>
      <x:c r="D28" s="1"/>
      <x:c r="E28" s="1"/>
      <x:c r="F28" s="1"/>
    </x:row>
    <x:row r="29" ht="25" customHeight="1">
      <x:c r="A29" s="1"/>
      <x:c r="B29" s="1"/>
      <x:c r="C29" s="1"/>
      <x:c r="D29" s="1"/>
      <x:c r="E29" s="1"/>
      <x:c r="F29" s="1"/>
    </x:row>
    <x:row r="30" ht="25" customHeight="1">
      <x:c r="A30" s="1"/>
      <x:c r="B30" s="1"/>
      <x:c r="C30" s="1"/>
      <x:c r="D30" s="1"/>
      <x:c r="E30" s="1"/>
      <x:c r="F30" s="1"/>
    </x:row>
    <x:row r="31" ht="25" customHeight="1">
      <x:c r="A31" s="1"/>
      <x:c r="B31" s="1"/>
      <x:c r="C31" s="1"/>
      <x:c r="D31" s="1"/>
      <x:c r="E31" s="1"/>
      <x:c r="F31" s="1"/>
    </x:row>
    <x:row r="32" ht="25" customHeight="1">
      <x:c r="A32" s="1"/>
      <x:c r="B32" s="1"/>
      <x:c r="C32" s="1"/>
      <x:c r="D32" s="1"/>
      <x:c r="E32" s="1"/>
      <x:c r="F32" s="1"/>
    </x:row>
    <x:row r="33" ht="25" customHeight="1">
      <x:c r="A33" s="1"/>
      <x:c r="B33" s="1"/>
      <x:c r="C33" s="1"/>
      <x:c r="D33" s="1"/>
      <x:c r="E33" s="1"/>
      <x:c r="F33" s="1"/>
    </x:row>
    <x:row r="34" ht="25" customHeight="1">
      <x:c r="A34" s="1"/>
      <x:c r="B34" s="1"/>
      <x:c r="C34" s="1"/>
      <x:c r="D34" s="1"/>
      <x:c r="E34" s="1"/>
      <x:c r="F34" s="1"/>
    </x:row>
    <x:row r="35" ht="25" customHeight="1">
      <x:c r="A35" s="1"/>
      <x:c r="B35" s="1"/>
      <x:c r="C35" s="1"/>
      <x:c r="D35" s="1"/>
      <x:c r="E35" s="1"/>
      <x:c r="F35" s="1"/>
    </x:row>
    <x:row r="36" ht="25" customHeight="1">
      <x:c r="A36" s="1"/>
      <x:c r="B36" s="1"/>
      <x:c r="C36" s="1"/>
      <x:c r="D36" s="1"/>
      <x:c r="E36" s="1"/>
      <x:c r="F36" s="1"/>
    </x:row>
    <x:row r="37" ht="25" customHeight="1">
      <x:c r="A37" s="1"/>
      <x:c r="B37" s="1"/>
      <x:c r="C37" s="1"/>
      <x:c r="D37" s="1"/>
      <x:c r="E37" s="1"/>
      <x:c r="F37" s="1"/>
    </x:row>
    <x:row r="38" ht="25" customHeight="1">
      <x:c r="A38" s="1"/>
      <x:c r="B38" s="1"/>
      <x:c r="C38" s="1"/>
      <x:c r="D38" s="1"/>
      <x:c r="E38" s="1"/>
      <x:c r="F38" s="1"/>
    </x:row>
    <x:row r="39" ht="25" customHeight="1">
      <x:c r="A39" s="1"/>
      <x:c r="B39" s="1"/>
      <x:c r="C39" s="1"/>
      <x:c r="D39" s="1"/>
      <x:c r="E39" s="1"/>
      <x:c r="F39" s="1"/>
    </x:row>
    <x:row r="40" ht="25" customHeight="1">
      <x:c r="A40" s="1"/>
      <x:c r="B40" s="1"/>
      <x:c r="C40" s="1"/>
      <x:c r="D40" s="1"/>
      <x:c r="E40" s="1"/>
      <x:c r="F40" s="1"/>
    </x:row>
    <x:row r="41" ht="25" customHeight="1">
      <x:c r="A41" s="1"/>
      <x:c r="B41" s="1"/>
      <x:c r="C41" s="1"/>
      <x:c r="D41" s="1"/>
      <x:c r="E41" s="1"/>
      <x:c r="F41" s="1"/>
    </x:row>
    <x:row r="42" ht="25" customHeight="1">
      <x:c r="A42" s="1"/>
      <x:c r="B42" s="1"/>
      <x:c r="C42" s="1"/>
      <x:c r="D42" s="1"/>
      <x:c r="E42" s="1"/>
      <x:c r="F42" s="1"/>
    </x:row>
    <x:row r="43" ht="25" customHeight="1">
      <x:c r="A43" s="1"/>
      <x:c r="B43" s="1"/>
      <x:c r="C43" s="1"/>
      <x:c r="D43" s="1"/>
      <x:c r="E43" s="1"/>
      <x:c r="F43" s="1"/>
    </x:row>
    <x:row r="44" ht="25" customHeight="1">
      <x:c r="A44" s="1"/>
      <x:c r="B44" s="1"/>
      <x:c r="C44" s="1"/>
      <x:c r="D44" s="1"/>
      <x:c r="E44" s="1"/>
      <x:c r="F44" s="1"/>
    </x:row>
    <x:row r="45" ht="25" customHeight="1">
      <x:c r="A45" s="1"/>
      <x:c r="B45" s="1"/>
      <x:c r="C45" s="1"/>
      <x:c r="D45" s="1"/>
      <x:c r="E45" s="1"/>
      <x:c r="F45" s="1"/>
    </x:row>
    <x:row r="46" ht="25" customHeight="1">
      <x:c r="A46" s="1"/>
      <x:c r="B46" s="1"/>
      <x:c r="C46" s="1"/>
      <x:c r="D46" s="1"/>
      <x:c r="E46" s="1"/>
      <x:c r="F46" s="1"/>
    </x:row>
    <x:row r="47" ht="25" customHeight="1">
      <x:c r="A47" s="1"/>
      <x:c r="B47" s="1"/>
      <x:c r="C47" s="1"/>
      <x:c r="D47" s="1"/>
      <x:c r="E47" s="1"/>
      <x:c r="F47" s="1"/>
    </x:row>
    <x:row r="48" ht="25" customHeight="1">
      <x:c r="A48" s="1"/>
      <x:c r="B48" s="1"/>
      <x:c r="C48" s="1"/>
      <x:c r="D48" s="1"/>
      <x:c r="E48" s="1"/>
      <x:c r="F48" s="1"/>
    </x:row>
    <x:row r="49" ht="25" customHeight="1">
      <x:c r="A49" s="1"/>
      <x:c r="B49" s="1"/>
      <x:c r="C49" s="1"/>
      <x:c r="D49" s="1"/>
      <x:c r="E49" s="1"/>
      <x:c r="F49" s="1"/>
    </x:row>
    <x:row r="50" ht="25" customHeight="1">
      <x:c r="A50" s="1"/>
      <x:c r="B50" s="1"/>
      <x:c r="C50" s="1"/>
      <x:c r="D50" s="1"/>
      <x:c r="E50" s="1"/>
      <x:c r="F50" s="1"/>
    </x:row>
    <x:row r="51" ht="25" customHeight="1">
      <x:c r="A51" s="1"/>
      <x:c r="B51" s="1"/>
      <x:c r="C51" s="1"/>
      <x:c r="D51" s="1"/>
      <x:c r="E51" s="1"/>
      <x:c r="F51" s="1"/>
    </x:row>
    <x:row r="52" ht="25" customHeight="1">
      <x:c r="A52" s="1"/>
      <x:c r="B52" s="1"/>
      <x:c r="C52" s="1"/>
      <x:c r="D52" s="1"/>
      <x:c r="E52" s="1"/>
      <x:c r="F52" s="1"/>
    </x:row>
    <x:row r="53" ht="25" customHeight="1">
      <x:c r="A53" s="1"/>
      <x:c r="B53" s="1"/>
      <x:c r="C53" s="1"/>
      <x:c r="D53" s="1"/>
      <x:c r="E53" s="1"/>
      <x:c r="F53" s="1"/>
    </x:row>
    <x:row r="54" ht="25" customHeight="1">
      <x:c r="A54" s="1"/>
      <x:c r="B54" s="1"/>
      <x:c r="C54" s="1"/>
      <x:c r="D54" s="1"/>
      <x:c r="E54" s="1"/>
      <x:c r="F54" s="1"/>
    </x:row>
    <x:row r="55" ht="25" customHeight="1">
      <x:c r="A55" s="1"/>
      <x:c r="B55" s="1"/>
      <x:c r="C55" s="1"/>
      <x:c r="D55" s="1"/>
      <x:c r="E55" s="1"/>
      <x:c r="F55" s="1"/>
    </x:row>
    <x:row r="56" ht="25" customHeight="1">
      <x:c r="A56" s="1"/>
      <x:c r="B56" s="1"/>
      <x:c r="C56" s="1"/>
      <x:c r="D56" s="1"/>
      <x:c r="E56" s="1"/>
      <x:c r="F56" s="1"/>
    </x:row>
    <x:row r="57" ht="25" customHeight="1">
      <x:c r="A57" s="1"/>
      <x:c r="B57" s="1"/>
      <x:c r="C57" s="1"/>
      <x:c r="D57" s="1"/>
      <x:c r="E57" s="1"/>
      <x:c r="F57" s="1"/>
    </x:row>
    <x:row r="58" ht="25" customHeight="1">
      <x:c r="A58" s="1"/>
      <x:c r="B58" s="1"/>
      <x:c r="C58" s="1"/>
      <x:c r="D58" s="1"/>
      <x:c r="E58" s="1"/>
      <x:c r="F58" s="1"/>
    </x:row>
    <x:row r="59" ht="25" customHeight="1">
      <x:c r="A59" s="1"/>
      <x:c r="B59" s="1"/>
      <x:c r="C59" s="1"/>
      <x:c r="D59" s="1"/>
      <x:c r="E59" s="1"/>
      <x:c r="F59" s="1"/>
    </x:row>
    <x:row r="60" ht="25" customHeight="1">
      <x:c r="A60" s="1"/>
      <x:c r="B60" s="1"/>
      <x:c r="C60" s="1"/>
      <x:c r="D60" s="1"/>
      <x:c r="E60" s="1"/>
      <x:c r="F60" s="1"/>
    </x:row>
    <x:row r="61" ht="25" customHeight="1">
      <x:c r="A61" s="1"/>
      <x:c r="B61" s="1"/>
      <x:c r="C61" s="1"/>
      <x:c r="D61" s="1"/>
      <x:c r="E61" s="1"/>
      <x:c r="F61" s="1"/>
    </x:row>
    <x:row r="62" ht="25" customHeight="1">
      <x:c r="A62" s="1"/>
      <x:c r="B62" s="1"/>
      <x:c r="C62" s="1"/>
      <x:c r="D62" s="1"/>
      <x:c r="E62" s="1"/>
      <x:c r="F62" s="1"/>
    </x:row>
    <x:row r="63" ht="25" customHeight="1">
      <x:c r="A63" s="1"/>
      <x:c r="B63" s="1"/>
      <x:c r="C63" s="1"/>
      <x:c r="D63" s="1"/>
      <x:c r="E63" s="1"/>
      <x:c r="F63" s="1"/>
    </x:row>
    <x:row r="64" ht="25" customHeight="1">
      <x:c r="A64" s="1"/>
      <x:c r="B64" s="1"/>
      <x:c r="C64" s="1"/>
      <x:c r="D64" s="1"/>
      <x:c r="E64" s="1"/>
      <x:c r="F64" s="1"/>
    </x:row>
    <x:row r="65" ht="25" customHeight="1">
      <x:c r="A65" s="1"/>
      <x:c r="B65" s="1"/>
      <x:c r="C65" s="1"/>
      <x:c r="D65" s="1"/>
      <x:c r="E65" s="1"/>
      <x:c r="F65" s="1"/>
    </x:row>
  </x:sheetData>
  <x:mergeCells>
    <x:mergeCell ref="A13:E13"/>
    <x:mergeCell ref="A14:E14"/>
    <x:mergeCell ref="A15:E15"/>
    <x:mergeCell ref="A16:E16"/>
    <x:mergeCell ref="A17:E17"/>
    <x:mergeCell ref="A18:E18"/>
    <x:mergeCell ref="A19:E19"/>
    <x:mergeCell ref="A20:E20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4" hidden="0" customWidth="1"/>
    <x:col min="2" max="2" width="19" hidden="0" customWidth="1"/>
    <x:col min="3" max="3" width="24" hidden="0" customWidth="1"/>
    <x:col min="4" max="4" width="44" hidden="0" customWidth="1"/>
    <x:col min="5" max="5" width="26" hidden="0" customWidth="1"/>
    <x:col min="6" max="6" width="30" hidden="0" customWidth="1"/>
  </x:cols>
  <x:sheetData>
    <x:row r="1" ht="25" customHeight="1">
      <x:c r="A1" s="1"/>
      <x:c r="B1" s="1"/>
      <x:c r="C1" s="1"/>
      <x:c r="D1" s="1"/>
      <x:c r="E1" s="1"/>
      <x:c r="F1" s="1"/>
    </x:row>
    <x:row r="2" ht="25" customHeight="1">
      <x:c r="A2" s="2" t="str">
        <x:v>England farm processing: editable sterling scenarios</x:v>
      </x:c>
      <x:c r="B2" s="1"/>
      <x:c r="C2" s="1"/>
      <x:c r="D2" s="1"/>
      <x:c r="E2" s="1"/>
      <x:c r="F2" s="1"/>
    </x:row>
    <x:row r="3" ht="25" customHeight="1">
      <x:c r="A3" s="1"/>
      <x:c r="B3" s="1"/>
      <x:c r="C3" s="1"/>
      <x:c r="D3" s="1"/>
      <x:c r="E3" s="1"/>
      <x:c r="F3" s="1"/>
    </x:row>
    <x:row r="4" ht="28" customHeight="1">
      <x:c r="A4" s="4" t="str">
        <x:v>Beef jerky driver</x:v>
      </x:c>
      <x:c r="B4" s="4" t="str">
        <x:v>Value</x:v>
      </x:c>
      <x:c r="C4" s="4" t="str">
        <x:v>Unit</x:v>
      </x:c>
      <x:c r="D4" s="4" t="str">
        <x:v>Basis</x:v>
      </x:c>
      <x:c r="E4" s="1"/>
      <x:c r="F4" s="1"/>
    </x:row>
    <x:row r="5" ht="25" customHeight="1">
      <x:c r="A5" s="1" t="str">
        <x:v>Annual cattle processed</x:v>
      </x:c>
      <x:c r="B5" s="10" t="n">
        <x:v>139</x:v>
      </x:c>
      <x:c r="C5" s="1" t="str">
        <x:v>head/year</x:v>
      </x:c>
      <x:c r="D5" s="1" t="str">
        <x:v>Illustrative participating finishing farm</x:v>
      </x:c>
      <x:c r="E5" s="1"/>
      <x:c r="F5" s="1"/>
    </x:row>
    <x:row r="6" ht="25" customHeight="1">
      <x:c r="A6" s="1" t="str">
        <x:v>Carcass equivalent per animal</x:v>
      </x:c>
      <x:c r="B6" s="10" t="n">
        <x:v>350</x:v>
      </x:c>
      <x:c r="C6" s="1" t="str">
        <x:v>kg/head</x:v>
      </x:c>
      <x:c r="D6" s="1" t="str">
        <x:v>Screening input, not measured yield</x:v>
      </x:c>
      <x:c r="E6" s="1"/>
      <x:c r="F6" s="1"/>
    </x:row>
    <x:row r="7" ht="25" customHeight="1">
      <x:c r="A7" s="1" t="str">
        <x:v>Jerky conversion yield</x:v>
      </x:c>
      <x:c r="B7" s="6" t="n">
        <x:v>0.4</x:v>
      </x:c>
      <x:c r="C7" s="1" t="str">
        <x:v>kg/kg</x:v>
      </x:c>
      <x:c r="D7" s="1" t="str">
        <x:v>Screening processing yield</x:v>
      </x:c>
      <x:c r="E7" s="1"/>
      <x:c r="F7" s="1"/>
    </x:row>
    <x:row r="8" ht="25" customHeight="1">
      <x:c r="A8" s="1" t="str">
        <x:v>Jerky selling price</x:v>
      </x:c>
      <x:c r="B8" s="10" t="n">
        <x:v>25</x:v>
      </x:c>
      <x:c r="C8" s="1" t="str">
        <x:v>GBP/kg</x:v>
      </x:c>
      <x:c r="D8" s="1" t="str">
        <x:v>Scenario, not a current market quote</x:v>
      </x:c>
      <x:c r="E8" s="1"/>
      <x:c r="F8" s="1"/>
    </x:row>
    <x:row r="9" ht="25" customHeight="1">
      <x:c r="A9" s="1" t="str">
        <x:v>Raw beef transfer price</x:v>
      </x:c>
      <x:c r="B9" s="10" t="n">
        <x:v>4.5</x:v>
      </x:c>
      <x:c r="C9" s="1" t="str">
        <x:v>GBP/kg carcass</x:v>
      </x:c>
      <x:c r="D9" s="1" t="str">
        <x:v>Scenario, not a current market quote</x:v>
      </x:c>
      <x:c r="E9" s="1"/>
      <x:c r="F9" s="1"/>
    </x:row>
    <x:row r="10" ht="25" customHeight="1">
      <x:c r="A10" s="1" t="str">
        <x:v>Jerky processing cost</x:v>
      </x:c>
      <x:c r="B10" s="10" t="n">
        <x:v>5</x:v>
      </x:c>
      <x:c r="C10" s="1" t="str">
        <x:v>GBP/kg jerky</x:v>
      </x:c>
      <x:c r="D10" s="1" t="str">
        <x:v>Scenario input</x:v>
      </x:c>
      <x:c r="E10" s="1"/>
      <x:c r="F10" s="1"/>
    </x:row>
    <x:row r="11" ht="25" customHeight="1">
      <x:c r="A11" s="1" t="str">
        <x:v>Packaging cost</x:v>
      </x:c>
      <x:c r="B11" s="10" t="n">
        <x:v>2</x:v>
      </x:c>
      <x:c r="C11" s="1" t="str">
        <x:v>GBP/kg jerky</x:v>
      </x:c>
      <x:c r="D11" s="1" t="str">
        <x:v>Scenario input</x:v>
      </x:c>
      <x:c r="E11" s="1"/>
      <x:c r="F11" s="1"/>
    </x:row>
    <x:row r="12" ht="25" customHeight="1">
      <x:c r="A12" s="1" t="str">
        <x:v>Distribution cost</x:v>
      </x:c>
      <x:c r="B12" s="10" t="n">
        <x:v>2</x:v>
      </x:c>
      <x:c r="C12" s="1" t="str">
        <x:v>GBP/kg jerky</x:v>
      </x:c>
      <x:c r="D12" s="1" t="str">
        <x:v>Scenario input</x:v>
      </x:c>
      <x:c r="E12" s="1"/>
      <x:c r="F12" s="1"/>
    </x:row>
    <x:row r="13" ht="25" customHeight="1">
      <x:c r="A13" s="1" t="str">
        <x:v>Farmer share of incremental margin</x:v>
      </x:c>
      <x:c r="B13" s="6" t="n">
        <x:v>0.5</x:v>
      </x:c>
      <x:c r="C13" s="1" t="str">
        <x:v>fraction</x:v>
      </x:c>
      <x:c r="D13" s="1" t="str">
        <x:v>Illustrative ownership arrangement</x:v>
      </x:c>
      <x:c r="E13" s="1"/>
      <x:c r="F13" s="1"/>
    </x:row>
    <x:row r="14" ht="25" customHeight="1">
      <x:c r="A14" s="1" t="str">
        <x:v>Jerky output</x:v>
      </x:c>
      <x:c r="B14" s="8" t="n">
        <x:f>B5*B6*B7</x:f>
        <x:v>19460</x:v>
      </x:c>
      <x:c r="C14" s="1" t="str">
        <x:v>kg/year</x:v>
      </x:c>
      <x:c r="D14" s="1" t="str"/>
      <x:c r="E14" s="1"/>
      <x:c r="F14" s="1"/>
    </x:row>
    <x:row r="15" ht="25" customHeight="1">
      <x:c r="A15" s="1" t="str">
        <x:v>Net processing margin</x:v>
      </x:c>
      <x:c r="B15" s="12" t="n">
        <x:f>B14*(B8-B9/B7-B10-B11-B12)</x:f>
        <x:v>92435</x:v>
      </x:c>
      <x:c r="C15" s="1" t="str">
        <x:v>GBP/year</x:v>
      </x:c>
      <x:c r="D15" s="1" t="str">
        <x:v>Before fixed overheads, capex, tax and finance</x:v>
      </x:c>
      <x:c r="E15" s="1"/>
      <x:c r="F15" s="1"/>
    </x:row>
    <x:row r="16" ht="25" customHeight="1">
      <x:c r="A16" s="1" t="str">
        <x:v>Farmer share</x:v>
      </x:c>
      <x:c r="B16" s="12" t="n">
        <x:f>B15*B13</x:f>
        <x:v>46217.5</x:v>
      </x:c>
      <x:c r="C16" s="1" t="str">
        <x:v>GBP/year</x:v>
      </x:c>
      <x:c r="D16" s="1" t="str">
        <x:v>Incremental processing margin, not total farm profit</x:v>
      </x:c>
      <x:c r="E16" s="1"/>
      <x:c r="F16" s="1"/>
    </x:row>
    <x:row r="17" ht="25" customHeight="1">
      <x:c r="A17" s="1"/>
      <x:c r="B17" s="8"/>
      <x:c r="C17" s="1"/>
      <x:c r="D17" s="1"/>
      <x:c r="E17" s="1"/>
      <x:c r="F17" s="1"/>
    </x:row>
    <x:row r="18" ht="25" customHeight="1">
      <x:c r="A18" s="1"/>
      <x:c r="B18" s="8"/>
      <x:c r="C18" s="1"/>
      <x:c r="D18" s="1"/>
      <x:c r="E18" s="1"/>
      <x:c r="F18" s="1"/>
    </x:row>
    <x:row r="19" ht="25" customHeight="1">
      <x:c r="A19" s="1"/>
      <x:c r="B19" s="8"/>
      <x:c r="C19" s="1"/>
      <x:c r="D19" s="1"/>
      <x:c r="E19" s="1"/>
      <x:c r="F19" s="1"/>
    </x:row>
    <x:row r="20" ht="28" customHeight="1">
      <x:c r="A20" s="4" t="str">
        <x:v>Farmhouse cheese driver</x:v>
      </x:c>
      <x:c r="B20" s="11" t="str">
        <x:v>Value</x:v>
      </x:c>
      <x:c r="C20" s="4" t="str">
        <x:v>Unit</x:v>
      </x:c>
      <x:c r="D20" s="4" t="str">
        <x:v>Basis</x:v>
      </x:c>
      <x:c r="E20" s="1"/>
      <x:c r="F20" s="1"/>
    </x:row>
    <x:row r="21" ht="25" customHeight="1">
      <x:c r="A21" s="1" t="str">
        <x:v>Dairy cows</x:v>
      </x:c>
      <x:c r="B21" s="10" t="n">
        <x:v>126</x:v>
      </x:c>
      <x:c r="C21" s="1" t="str">
        <x:v>head</x:v>
      </x:c>
      <x:c r="D21" s="1" t="str">
        <x:v>Illustrative wider Northumberland participant</x:v>
      </x:c>
      <x:c r="E21" s="1"/>
      <x:c r="F21" s="1"/>
    </x:row>
    <x:row r="22" ht="25" customHeight="1">
      <x:c r="A22" s="1" t="str">
        <x:v>Milk per cow</x:v>
      </x:c>
      <x:c r="B22" s="10" t="n">
        <x:v>7000</x:v>
      </x:c>
      <x:c r="C22" s="1" t="str">
        <x:v>litres/year</x:v>
      </x:c>
      <x:c r="D22" s="1" t="str">
        <x:v>Scenario input</x:v>
      </x:c>
      <x:c r="E22" s="1"/>
      <x:c r="F22" s="1"/>
    </x:row>
    <x:row r="23" ht="25" customHeight="1">
      <x:c r="A23" s="1" t="str">
        <x:v>Milk needed per kg cheese</x:v>
      </x:c>
      <x:c r="B23" s="10" t="n">
        <x:v>10</x:v>
      </x:c>
      <x:c r="C23" s="1" t="str">
        <x:v>litres/kg</x:v>
      </x:c>
      <x:c r="D23" s="1" t="str">
        <x:v>Scenario input</x:v>
      </x:c>
      <x:c r="E23" s="1"/>
      <x:c r="F23" s="1"/>
    </x:row>
    <x:row r="24" ht="25" customHeight="1">
      <x:c r="A24" s="1" t="str">
        <x:v>Cheese selling price</x:v>
      </x:c>
      <x:c r="B24" s="10" t="n">
        <x:v>10</x:v>
      </x:c>
      <x:c r="C24" s="1" t="str">
        <x:v>GBP/kg</x:v>
      </x:c>
      <x:c r="D24" s="1" t="str">
        <x:v>Scenario, not a current market quote</x:v>
      </x:c>
      <x:c r="E24" s="1"/>
      <x:c r="F24" s="1"/>
    </x:row>
    <x:row r="25" ht="25" customHeight="1">
      <x:c r="A25" s="1" t="str">
        <x:v>Milk transfer price</x:v>
      </x:c>
      <x:c r="B25" s="10" t="n">
        <x:v>0.45</x:v>
      </x:c>
      <x:c r="C25" s="1" t="str">
        <x:v>GBP/litre</x:v>
      </x:c>
      <x:c r="D25" s="1" t="str">
        <x:v>Scenario, not a current market quote</x:v>
      </x:c>
      <x:c r="E25" s="1"/>
      <x:c r="F25" s="1"/>
    </x:row>
    <x:row r="26" ht="25" customHeight="1">
      <x:c r="A26" s="1" t="str">
        <x:v>Processing cost</x:v>
      </x:c>
      <x:c r="B26" s="10" t="n">
        <x:v>2.25</x:v>
      </x:c>
      <x:c r="C26" s="1" t="str">
        <x:v>GBP/kg</x:v>
      </x:c>
      <x:c r="D26" s="1" t="str">
        <x:v>Scenario input</x:v>
      </x:c>
      <x:c r="E26" s="1"/>
      <x:c r="F26" s="1"/>
    </x:row>
    <x:row r="27" ht="25" customHeight="1">
      <x:c r="A27" s="1" t="str">
        <x:v>Packaging cost</x:v>
      </x:c>
      <x:c r="B27" s="10" t="n">
        <x:v>0.5</x:v>
      </x:c>
      <x:c r="C27" s="1" t="str">
        <x:v>GBP/kg</x:v>
      </x:c>
      <x:c r="D27" s="1" t="str">
        <x:v>Scenario input</x:v>
      </x:c>
      <x:c r="E27" s="1"/>
      <x:c r="F27" s="1"/>
    </x:row>
    <x:row r="28" ht="25" customHeight="1">
      <x:c r="A28" s="1" t="str">
        <x:v>Distribution cost</x:v>
      </x:c>
      <x:c r="B28" s="10" t="n">
        <x:v>1</x:v>
      </x:c>
      <x:c r="C28" s="1" t="str">
        <x:v>GBP/kg</x:v>
      </x:c>
      <x:c r="D28" s="1" t="str">
        <x:v>Scenario input</x:v>
      </x:c>
      <x:c r="E28" s="1"/>
      <x:c r="F28" s="1"/>
    </x:row>
    <x:row r="29" ht="25" customHeight="1">
      <x:c r="A29" s="1" t="str">
        <x:v>Cheese output</x:v>
      </x:c>
      <x:c r="B29" s="8" t="n">
        <x:f>B21*B22/B23</x:f>
        <x:v>88200</x:v>
      </x:c>
      <x:c r="C29" s="1" t="str">
        <x:v>kg/year</x:v>
      </x:c>
      <x:c r="D29" s="1" t="str"/>
      <x:c r="E29" s="1"/>
      <x:c r="F29" s="1"/>
    </x:row>
    <x:row r="30" ht="25" customHeight="1">
      <x:c r="A30" s="1" t="str">
        <x:v>Incremental processing margin</x:v>
      </x:c>
      <x:c r="B30" s="12" t="n">
        <x:f>B29*(B24-B25*B23-B26-B27-B28)</x:f>
        <x:v>154350</x:v>
      </x:c>
      <x:c r="C30" s="1" t="str">
        <x:v>GBP/year</x:v>
      </x:c>
      <x:c r="D30" s="1" t="str">
        <x:v>Before maturation stock costs, capex, tax and finance</x:v>
      </x:c>
      <x:c r="E30" s="1"/>
      <x:c r="F30" s="1"/>
    </x:row>
    <x:row r="31" ht="25" customHeight="1">
      <x:c r="A31" s="1"/>
      <x:c r="B31" s="1"/>
      <x:c r="C31" s="1"/>
      <x:c r="D31" s="1"/>
      <x:c r="E31" s="1"/>
      <x:c r="F31" s="1"/>
    </x:row>
    <x:row r="32" ht="25" customHeight="1">
      <x:c r="A32" s="1"/>
      <x:c r="B32" s="1"/>
      <x:c r="C32" s="1"/>
      <x:c r="D32" s="1"/>
      <x:c r="E32" s="1"/>
      <x:c r="F32" s="1"/>
    </x:row>
    <x:row r="33" ht="33" customHeight="1">
      <x:c r="A33" s="7" t="str">
        <x:v>All GBP figures are explicit England scenarios, with no EUR conversion.</x:v>
      </x:c>
      <x:c r="B33" s="7"/>
      <x:c r="C33" s="7"/>
      <x:c r="D33" s="7"/>
      <x:c r="E33" s="1"/>
      <x:c r="F33" s="1"/>
    </x:row>
    <x:row r="34" ht="33" customHeight="1">
      <x:c r="A34" s="7" t="str">
        <x:v>Validate volumes, market prices, processing contracts and costs with participating farms.</x:v>
      </x:c>
      <x:c r="B34" s="7"/>
      <x:c r="C34" s="7"/>
      <x:c r="D34" s="7"/>
      <x:c r="E34" s="1"/>
      <x:c r="F34" s="1"/>
    </x:row>
    <x:row r="35" ht="33" customHeight="1">
      <x:c r="A35" s="7" t="str">
        <x:v>The scenarios do not establish farm profitability or guaranteed income.</x:v>
      </x:c>
      <x:c r="B35" s="7"/>
      <x:c r="C35" s="7"/>
      <x:c r="D35" s="7"/>
      <x:c r="E35" s="1"/>
      <x:c r="F35" s="1"/>
    </x:row>
    <x:row r="36" ht="25" customHeight="1">
      <x:c r="A36" s="1"/>
      <x:c r="B36" s="1"/>
      <x:c r="C36" s="1"/>
      <x:c r="D36" s="1"/>
      <x:c r="E36" s="1"/>
      <x:c r="F36" s="1"/>
    </x:row>
    <x:row r="37" ht="25" customHeight="1">
      <x:c r="A37" s="1"/>
      <x:c r="B37" s="1"/>
      <x:c r="C37" s="1"/>
      <x:c r="D37" s="1"/>
      <x:c r="E37" s="1"/>
      <x:c r="F37" s="1"/>
    </x:row>
    <x:row r="38" ht="25" customHeight="1">
      <x:c r="A38" s="1"/>
      <x:c r="B38" s="1"/>
      <x:c r="C38" s="1"/>
      <x:c r="D38" s="1"/>
      <x:c r="E38" s="1"/>
      <x:c r="F38" s="1"/>
    </x:row>
    <x:row r="39" ht="25" customHeight="1">
      <x:c r="A39" s="1"/>
      <x:c r="B39" s="1"/>
      <x:c r="C39" s="1"/>
      <x:c r="D39" s="1"/>
      <x:c r="E39" s="1"/>
      <x:c r="F39" s="1"/>
    </x:row>
    <x:row r="40" ht="25" customHeight="1">
      <x:c r="A40" s="1"/>
      <x:c r="B40" s="1"/>
      <x:c r="C40" s="1"/>
      <x:c r="D40" s="1"/>
      <x:c r="E40" s="1"/>
      <x:c r="F40" s="1"/>
    </x:row>
    <x:row r="41" ht="25" customHeight="1">
      <x:c r="A41" s="1"/>
      <x:c r="B41" s="1"/>
      <x:c r="C41" s="1"/>
      <x:c r="D41" s="1"/>
      <x:c r="E41" s="1"/>
      <x:c r="F41" s="1"/>
    </x:row>
    <x:row r="42" ht="25" customHeight="1">
      <x:c r="A42" s="1"/>
      <x:c r="B42" s="1"/>
      <x:c r="C42" s="1"/>
      <x:c r="D42" s="1"/>
      <x:c r="E42" s="1"/>
      <x:c r="F42" s="1"/>
    </x:row>
    <x:row r="43" ht="25" customHeight="1">
      <x:c r="A43" s="1"/>
      <x:c r="B43" s="1"/>
      <x:c r="C43" s="1"/>
      <x:c r="D43" s="1"/>
      <x:c r="E43" s="1"/>
      <x:c r="F43" s="1"/>
    </x:row>
    <x:row r="44" ht="25" customHeight="1">
      <x:c r="A44" s="1"/>
      <x:c r="B44" s="1"/>
      <x:c r="C44" s="1"/>
      <x:c r="D44" s="1"/>
      <x:c r="E44" s="1"/>
      <x:c r="F44" s="1"/>
    </x:row>
    <x:row r="45" ht="25" customHeight="1">
      <x:c r="A45" s="1"/>
      <x:c r="B45" s="1"/>
      <x:c r="C45" s="1"/>
      <x:c r="D45" s="1"/>
      <x:c r="E45" s="1"/>
      <x:c r="F45" s="1"/>
    </x:row>
    <x:row r="46" ht="25" customHeight="1">
      <x:c r="A46" s="1"/>
      <x:c r="B46" s="1"/>
      <x:c r="C46" s="1"/>
      <x:c r="D46" s="1"/>
      <x:c r="E46" s="1"/>
      <x:c r="F46" s="1"/>
    </x:row>
    <x:row r="47" ht="25" customHeight="1">
      <x:c r="A47" s="1"/>
      <x:c r="B47" s="1"/>
      <x:c r="C47" s="1"/>
      <x:c r="D47" s="1"/>
      <x:c r="E47" s="1"/>
      <x:c r="F47" s="1"/>
    </x:row>
    <x:row r="48" ht="25" customHeight="1">
      <x:c r="A48" s="1"/>
      <x:c r="B48" s="1"/>
      <x:c r="C48" s="1"/>
      <x:c r="D48" s="1"/>
      <x:c r="E48" s="1"/>
      <x:c r="F48" s="1"/>
    </x:row>
    <x:row r="49" ht="25" customHeight="1">
      <x:c r="A49" s="1"/>
      <x:c r="B49" s="1"/>
      <x:c r="C49" s="1"/>
      <x:c r="D49" s="1"/>
      <x:c r="E49" s="1"/>
      <x:c r="F49" s="1"/>
    </x:row>
    <x:row r="50" ht="25" customHeight="1">
      <x:c r="A50" s="1"/>
      <x:c r="B50" s="1"/>
      <x:c r="C50" s="1"/>
      <x:c r="D50" s="1"/>
      <x:c r="E50" s="1"/>
      <x:c r="F50" s="1"/>
    </x:row>
    <x:row r="51" ht="25" customHeight="1">
      <x:c r="A51" s="1"/>
      <x:c r="B51" s="1"/>
      <x:c r="C51" s="1"/>
      <x:c r="D51" s="1"/>
      <x:c r="E51" s="1"/>
      <x:c r="F51" s="1"/>
    </x:row>
    <x:row r="52" ht="25" customHeight="1">
      <x:c r="A52" s="1"/>
      <x:c r="B52" s="1"/>
      <x:c r="C52" s="1"/>
      <x:c r="D52" s="1"/>
      <x:c r="E52" s="1"/>
      <x:c r="F52" s="1"/>
    </x:row>
    <x:row r="53" ht="25" customHeight="1">
      <x:c r="A53" s="1"/>
      <x:c r="B53" s="1"/>
      <x:c r="C53" s="1"/>
      <x:c r="D53" s="1"/>
      <x:c r="E53" s="1"/>
      <x:c r="F53" s="1"/>
    </x:row>
    <x:row r="54" ht="25" customHeight="1">
      <x:c r="A54" s="1"/>
      <x:c r="B54" s="1"/>
      <x:c r="C54" s="1"/>
      <x:c r="D54" s="1"/>
      <x:c r="E54" s="1"/>
      <x:c r="F54" s="1"/>
    </x:row>
    <x:row r="55" ht="25" customHeight="1">
      <x:c r="A55" s="1"/>
      <x:c r="B55" s="1"/>
      <x:c r="C55" s="1"/>
      <x:c r="D55" s="1"/>
      <x:c r="E55" s="1"/>
      <x:c r="F55" s="1"/>
    </x:row>
    <x:row r="56" ht="25" customHeight="1">
      <x:c r="A56" s="1"/>
      <x:c r="B56" s="1"/>
      <x:c r="C56" s="1"/>
      <x:c r="D56" s="1"/>
      <x:c r="E56" s="1"/>
      <x:c r="F56" s="1"/>
    </x:row>
    <x:row r="57" ht="25" customHeight="1">
      <x:c r="A57" s="1"/>
      <x:c r="B57" s="1"/>
      <x:c r="C57" s="1"/>
      <x:c r="D57" s="1"/>
      <x:c r="E57" s="1"/>
      <x:c r="F57" s="1"/>
    </x:row>
    <x:row r="58" ht="25" customHeight="1">
      <x:c r="A58" s="1"/>
      <x:c r="B58" s="1"/>
      <x:c r="C58" s="1"/>
      <x:c r="D58" s="1"/>
      <x:c r="E58" s="1"/>
      <x:c r="F58" s="1"/>
    </x:row>
    <x:row r="59" ht="25" customHeight="1">
      <x:c r="A59" s="1"/>
      <x:c r="B59" s="1"/>
      <x:c r="C59" s="1"/>
      <x:c r="D59" s="1"/>
      <x:c r="E59" s="1"/>
      <x:c r="F59" s="1"/>
    </x:row>
    <x:row r="60" ht="25" customHeight="1">
      <x:c r="A60" s="1"/>
      <x:c r="B60" s="1"/>
      <x:c r="C60" s="1"/>
      <x:c r="D60" s="1"/>
      <x:c r="E60" s="1"/>
      <x:c r="F60" s="1"/>
    </x:row>
    <x:row r="61" ht="25" customHeight="1">
      <x:c r="A61" s="1"/>
      <x:c r="B61" s="1"/>
      <x:c r="C61" s="1"/>
      <x:c r="D61" s="1"/>
      <x:c r="E61" s="1"/>
      <x:c r="F61" s="1"/>
    </x:row>
    <x:row r="62" ht="25" customHeight="1">
      <x:c r="A62" s="1"/>
      <x:c r="B62" s="1"/>
      <x:c r="C62" s="1"/>
      <x:c r="D62" s="1"/>
      <x:c r="E62" s="1"/>
      <x:c r="F62" s="1"/>
    </x:row>
    <x:row r="63" ht="25" customHeight="1">
      <x:c r="A63" s="1"/>
      <x:c r="B63" s="1"/>
      <x:c r="C63" s="1"/>
      <x:c r="D63" s="1"/>
      <x:c r="E63" s="1"/>
      <x:c r="F63" s="1"/>
    </x:row>
    <x:row r="64" ht="25" customHeight="1">
      <x:c r="A64" s="1"/>
      <x:c r="B64" s="1"/>
      <x:c r="C64" s="1"/>
      <x:c r="D64" s="1"/>
      <x:c r="E64" s="1"/>
      <x:c r="F64" s="1"/>
    </x:row>
    <x:row r="65" ht="25" customHeight="1">
      <x:c r="A65" s="1"/>
      <x:c r="B65" s="1"/>
      <x:c r="C65" s="1"/>
      <x:c r="D65" s="1"/>
      <x:c r="E65" s="1"/>
      <x:c r="F65" s="1"/>
    </x:row>
  </x:sheetData>
  <x:mergeCells>
    <x:mergeCell ref="A33:D33"/>
    <x:mergeCell ref="A34:D34"/>
    <x:mergeCell ref="A35:D35"/>
  </x:mergeCells>
  <x:pageMargins left="0.7" right="0.7" top="0.75" bottom="0.75" header="0.3" footer="0.3"/>
</x:worksheet>
</file>